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930" windowHeight="12210" firstSheet="1" activeTab="1"/>
  </bookViews>
  <sheets>
    <sheet name="22级学前4班综合测评表" sheetId="1" state="hidden" r:id="rId1"/>
    <sheet name="22大数据与会计一班综合测评表" sheetId="6" r:id="rId2"/>
  </sheets>
  <definedNames>
    <definedName name="_xlnm._FilterDatabase" localSheetId="1" hidden="1">'22大数据与会计一班综合测评表'!$A$7:$Q$59</definedName>
  </definedNames>
  <calcPr calcId="144525"/>
</workbook>
</file>

<file path=xl/sharedStrings.xml><?xml version="1.0" encoding="utf-8"?>
<sst xmlns="http://schemas.openxmlformats.org/spreadsheetml/2006/main" count="207" uniqueCount="186">
  <si>
    <r>
      <rPr>
        <sz val="16"/>
        <rFont val="黑体"/>
        <charset val="134"/>
      </rPr>
      <t xml:space="preserve">安徽中澳科技职业学院  </t>
    </r>
    <r>
      <rPr>
        <u/>
        <sz val="16"/>
        <rFont val="黑体"/>
        <charset val="134"/>
      </rPr>
      <t xml:space="preserve"> 2022</t>
    </r>
    <r>
      <rPr>
        <sz val="16"/>
        <rFont val="黑体"/>
        <charset val="134"/>
      </rPr>
      <t xml:space="preserve"> 至 </t>
    </r>
    <r>
      <rPr>
        <u/>
        <sz val="16"/>
        <rFont val="黑体"/>
        <charset val="134"/>
      </rPr>
      <t xml:space="preserve">2023 </t>
    </r>
    <r>
      <rPr>
        <sz val="16"/>
        <rFont val="黑体"/>
        <charset val="134"/>
      </rPr>
      <t>学年学生综合素质测评表</t>
    </r>
  </si>
  <si>
    <t>系（部）：                班级：                      专业：                    辅导员：</t>
  </si>
  <si>
    <t>序号</t>
  </si>
  <si>
    <t>姓 名</t>
  </si>
  <si>
    <t>学 号</t>
  </si>
  <si>
    <t xml:space="preserve">德 育 </t>
  </si>
  <si>
    <t xml:space="preserve">智 育 </t>
  </si>
  <si>
    <t>身 心 健 康</t>
  </si>
  <si>
    <t xml:space="preserve">能 力 </t>
  </si>
  <si>
    <t>合计</t>
  </si>
  <si>
    <t>思政课平均分</t>
  </si>
  <si>
    <t>小计</t>
  </si>
  <si>
    <t>总分</t>
  </si>
  <si>
    <t>总计</t>
  </si>
  <si>
    <t>必修课平均分</t>
  </si>
  <si>
    <t>身心课程分数</t>
  </si>
  <si>
    <t>基本</t>
  </si>
  <si>
    <t>成绩总分</t>
  </si>
  <si>
    <t>减分标注（宿舍整改一次减1分）</t>
  </si>
  <si>
    <t>旷课1课时
减1分</t>
  </si>
  <si>
    <t>综合成绩</t>
  </si>
  <si>
    <t>综合
排名</t>
  </si>
  <si>
    <t>奖学金</t>
  </si>
  <si>
    <t>202201090119</t>
  </si>
  <si>
    <t>孟雨露</t>
  </si>
  <si>
    <t>202201090127</t>
  </si>
  <si>
    <t>汪玉平</t>
  </si>
  <si>
    <t>202201090144</t>
  </si>
  <si>
    <t>张贝贝</t>
  </si>
  <si>
    <t>202202060401</t>
  </si>
  <si>
    <t>陈果</t>
  </si>
  <si>
    <t>202202060402</t>
  </si>
  <si>
    <t>陈红</t>
  </si>
  <si>
    <t>202202060403</t>
  </si>
  <si>
    <t>陈雨晴</t>
  </si>
  <si>
    <t>202202060404</t>
  </si>
  <si>
    <t>陈玉洁</t>
  </si>
  <si>
    <t>202202060405</t>
  </si>
  <si>
    <t>陈月</t>
  </si>
  <si>
    <t>202202060406</t>
  </si>
  <si>
    <t>储紫晗</t>
  </si>
  <si>
    <t>202202060407</t>
  </si>
  <si>
    <t>高梦圆</t>
  </si>
  <si>
    <t>202202060408</t>
  </si>
  <si>
    <t>葛兴蓉</t>
  </si>
  <si>
    <t>202202060409</t>
  </si>
  <si>
    <t>胡姗姗</t>
  </si>
  <si>
    <t>202202060410</t>
  </si>
  <si>
    <t>李凡</t>
  </si>
  <si>
    <t>202202060411</t>
  </si>
  <si>
    <t>李盼盼</t>
  </si>
  <si>
    <t>202202060412</t>
  </si>
  <si>
    <t>李诗仪</t>
  </si>
  <si>
    <t>202202060413</t>
  </si>
  <si>
    <t>李帅子</t>
  </si>
  <si>
    <t>202202060414</t>
  </si>
  <si>
    <t>李雅婷</t>
  </si>
  <si>
    <t>202202060415</t>
  </si>
  <si>
    <t>刘佳慧</t>
  </si>
  <si>
    <t>202202060416</t>
  </si>
  <si>
    <t>刘兴雨</t>
  </si>
  <si>
    <t>202202060417</t>
  </si>
  <si>
    <t>刘迎馨</t>
  </si>
  <si>
    <t>202202060418</t>
  </si>
  <si>
    <t>刘媛</t>
  </si>
  <si>
    <t>202202060419</t>
  </si>
  <si>
    <t>陆雨</t>
  </si>
  <si>
    <t>202202060420</t>
  </si>
  <si>
    <t>马恩慧</t>
  </si>
  <si>
    <t>202202060421</t>
  </si>
  <si>
    <t>马馨妍</t>
  </si>
  <si>
    <t>202202060422</t>
  </si>
  <si>
    <t>孟婷</t>
  </si>
  <si>
    <t>202202060423</t>
  </si>
  <si>
    <t>束雅琴</t>
  </si>
  <si>
    <t>202202060424</t>
  </si>
  <si>
    <t>汪雨晨</t>
  </si>
  <si>
    <t>202202060425</t>
  </si>
  <si>
    <t>汪悦</t>
  </si>
  <si>
    <t>202202060426</t>
  </si>
  <si>
    <t>王可</t>
  </si>
  <si>
    <t>202202060427</t>
  </si>
  <si>
    <t>王昕</t>
  </si>
  <si>
    <t>202202060428</t>
  </si>
  <si>
    <t>王悦</t>
  </si>
  <si>
    <t>202202060430</t>
  </si>
  <si>
    <t>吴雨晴</t>
  </si>
  <si>
    <t>202202060431</t>
  </si>
  <si>
    <t>徐琳</t>
  </si>
  <si>
    <t>202202060432</t>
  </si>
  <si>
    <t>闫晴</t>
  </si>
  <si>
    <t>202202060433</t>
  </si>
  <si>
    <t>杨冬禹</t>
  </si>
  <si>
    <t>202202060434</t>
  </si>
  <si>
    <t>杨阳</t>
  </si>
  <si>
    <t>202202060435</t>
  </si>
  <si>
    <t>於盼盼</t>
  </si>
  <si>
    <t>202202060436</t>
  </si>
  <si>
    <t>余奕奕</t>
  </si>
  <si>
    <t>202202060437</t>
  </si>
  <si>
    <t>张瑞雪</t>
  </si>
  <si>
    <t>202202060438</t>
  </si>
  <si>
    <t>张婉茹</t>
  </si>
  <si>
    <t>202202060439</t>
  </si>
  <si>
    <t>张馨怡</t>
  </si>
  <si>
    <t>202202060440</t>
  </si>
  <si>
    <t>赵佳娟</t>
  </si>
  <si>
    <t>202202060441</t>
  </si>
  <si>
    <t>赵梦婷</t>
  </si>
  <si>
    <t>202202060442</t>
  </si>
  <si>
    <t>卓昕</t>
  </si>
  <si>
    <t>202204040129</t>
  </si>
  <si>
    <t>王雨梦</t>
  </si>
  <si>
    <t>202204050123</t>
  </si>
  <si>
    <t>王永新</t>
  </si>
  <si>
    <t>202204050315</t>
  </si>
  <si>
    <t>康静</t>
  </si>
  <si>
    <t>附件2：学期综合素质测评表</t>
  </si>
  <si>
    <t>安徽中澳科技职业学院2023——2024学年综合素质测评表</t>
  </si>
  <si>
    <t xml:space="preserve"> 系部：管理系         班级：2022级大数据与会计1班           专业：大数据与会计              辅导员：陈菁</t>
  </si>
  <si>
    <t>德 育 分 数</t>
  </si>
  <si>
    <t>智 育 分 数</t>
  </si>
  <si>
    <t>身 心 素 质 分 数</t>
  </si>
  <si>
    <t>能 力 分 数</t>
  </si>
  <si>
    <t>综合排名</t>
  </si>
  <si>
    <t>减分标注（*）</t>
  </si>
  <si>
    <t>平均分</t>
  </si>
  <si>
    <t>加减</t>
  </si>
  <si>
    <t>分值</t>
  </si>
  <si>
    <t>阮棋</t>
  </si>
  <si>
    <t>马冰堰</t>
  </si>
  <si>
    <t>何雨杰</t>
  </si>
  <si>
    <t>陈梦圆</t>
  </si>
  <si>
    <t>慕梦婷</t>
  </si>
  <si>
    <t>徐譞</t>
  </si>
  <si>
    <t>刘婉晴</t>
  </si>
  <si>
    <t>吴晨</t>
  </si>
  <si>
    <t>吴婷</t>
  </si>
  <si>
    <t>赵霞</t>
  </si>
  <si>
    <t>张桃莹</t>
  </si>
  <si>
    <t>李金莉</t>
  </si>
  <si>
    <t>朱雅婷</t>
  </si>
  <si>
    <t>杨焕焕</t>
  </si>
  <si>
    <t>张子萌</t>
  </si>
  <si>
    <t>李碧琪</t>
  </si>
  <si>
    <t>陆静萍</t>
  </si>
  <si>
    <t>张世璇</t>
  </si>
  <si>
    <t>李云霞</t>
  </si>
  <si>
    <t>邱微微</t>
  </si>
  <si>
    <t>钱颍超</t>
  </si>
  <si>
    <t>冯梦璇</t>
  </si>
  <si>
    <t>化婉晴</t>
  </si>
  <si>
    <t>夏康</t>
  </si>
  <si>
    <t>202204020129</t>
  </si>
  <si>
    <t>樊滢滢</t>
  </si>
  <si>
    <t>魏莹</t>
  </si>
  <si>
    <t>张家乐</t>
  </si>
  <si>
    <t>杨龙飞</t>
  </si>
  <si>
    <t>谢佳城</t>
  </si>
  <si>
    <t>汪梦玲</t>
  </si>
  <si>
    <t>崔琪</t>
  </si>
  <si>
    <t>王晗鹏</t>
  </si>
  <si>
    <t>吴化雨</t>
  </si>
  <si>
    <t>刘传萍</t>
  </si>
  <si>
    <t>任天翔</t>
  </si>
  <si>
    <t>夏新月</t>
  </si>
  <si>
    <t>滕菲儿</t>
  </si>
  <si>
    <t>方靓</t>
  </si>
  <si>
    <t>徐晓钰</t>
  </si>
  <si>
    <t>王梅</t>
  </si>
  <si>
    <t>202202040123</t>
  </si>
  <si>
    <t>张升旗</t>
  </si>
  <si>
    <t>游子艺</t>
  </si>
  <si>
    <t>崔晓倩</t>
  </si>
  <si>
    <t>叶淑玟</t>
  </si>
  <si>
    <t>王若瑜</t>
  </si>
  <si>
    <t>魏晓彤</t>
  </si>
  <si>
    <t>202201060126</t>
  </si>
  <si>
    <t>刘嘉辉</t>
  </si>
  <si>
    <t>方晶晶</t>
  </si>
  <si>
    <t>张文菲</t>
  </si>
  <si>
    <t>202201060134</t>
  </si>
  <si>
    <t>黄巍</t>
  </si>
  <si>
    <t>李祖星</t>
  </si>
  <si>
    <t>高丰</t>
  </si>
  <si>
    <t>陈志豪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</si>
</sst>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3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仿宋"/>
      <charset val="134"/>
    </font>
    <font>
      <sz val="12"/>
      <name val="宋体"/>
      <charset val="134"/>
    </font>
    <font>
      <sz val="10"/>
      <name val="宋体"/>
      <charset val="134"/>
    </font>
    <font>
      <sz val="12"/>
      <color theme="1"/>
      <name val="方正仿宋_GBK"/>
      <charset val="134"/>
    </font>
    <font>
      <sz val="12"/>
      <color theme="1"/>
      <name val="宋体"/>
      <charset val="134"/>
      <scheme val="minor"/>
    </font>
    <font>
      <sz val="10"/>
      <name val="Arial"/>
      <charset val="134"/>
    </font>
    <font>
      <sz val="16"/>
      <name val="黑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9"/>
      <color indexed="8"/>
      <name val="SimSun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6"/>
      <name val="黑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9" borderId="2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24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5" fillId="17" borderId="27" applyNumberFormat="0" applyAlignment="0" applyProtection="0">
      <alignment vertical="center"/>
    </xf>
    <xf numFmtId="0" fontId="26" fillId="17" borderId="23" applyNumberFormat="0" applyAlignment="0" applyProtection="0">
      <alignment vertical="center"/>
    </xf>
    <xf numFmtId="0" fontId="27" fillId="18" borderId="28" applyNumberForma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8" fillId="0" borderId="29" applyNumberFormat="0" applyFill="0" applyAlignment="0" applyProtection="0">
      <alignment vertical="center"/>
    </xf>
    <xf numFmtId="0" fontId="29" fillId="0" borderId="30" applyNumberFormat="0" applyFill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vertical="center"/>
    </xf>
    <xf numFmtId="9" fontId="3" fillId="0" borderId="9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1" fontId="5" fillId="0" borderId="10" xfId="0" applyNumberFormat="1" applyFont="1" applyFill="1" applyBorder="1" applyAlignment="1">
      <alignment horizontal="center" vertical="center"/>
    </xf>
    <xf numFmtId="177" fontId="1" fillId="0" borderId="10" xfId="0" applyNumberFormat="1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176" fontId="1" fillId="0" borderId="10" xfId="0" applyNumberFormat="1" applyFont="1" applyFill="1" applyBorder="1" applyAlignment="1">
      <alignment horizontal="center" vertical="center"/>
    </xf>
    <xf numFmtId="176" fontId="0" fillId="0" borderId="10" xfId="0" applyNumberFormat="1" applyFont="1" applyFill="1" applyBorder="1">
      <alignment vertical="center"/>
    </xf>
    <xf numFmtId="0" fontId="0" fillId="0" borderId="10" xfId="0" applyFont="1" applyFill="1" applyBorder="1" applyAlignment="1">
      <alignment horizontal="center" vertical="center"/>
    </xf>
    <xf numFmtId="177" fontId="3" fillId="0" borderId="10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1" fontId="5" fillId="0" borderId="15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 vertical="center"/>
    </xf>
    <xf numFmtId="0" fontId="6" fillId="0" borderId="0" xfId="0" applyFo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9" fontId="3" fillId="3" borderId="10" xfId="0" applyNumberFormat="1" applyFont="1" applyFill="1" applyBorder="1" applyAlignment="1">
      <alignment horizontal="center" vertical="center"/>
    </xf>
    <xf numFmtId="9" fontId="9" fillId="3" borderId="10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 wrapText="1"/>
    </xf>
    <xf numFmtId="177" fontId="1" fillId="3" borderId="10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177" fontId="3" fillId="3" borderId="10" xfId="0" applyNumberFormat="1" applyFont="1" applyFill="1" applyBorder="1" applyAlignment="1">
      <alignment horizontal="center" vertical="center"/>
    </xf>
    <xf numFmtId="176" fontId="1" fillId="3" borderId="10" xfId="0" applyNumberFormat="1" applyFont="1" applyFill="1" applyBorder="1" applyAlignment="1">
      <alignment horizontal="center" vertical="center"/>
    </xf>
    <xf numFmtId="177" fontId="1" fillId="4" borderId="10" xfId="0" applyNumberFormat="1" applyFont="1" applyFill="1" applyBorder="1">
      <alignment vertical="center"/>
    </xf>
    <xf numFmtId="0" fontId="11" fillId="5" borderId="22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/>
    </xf>
    <xf numFmtId="0" fontId="9" fillId="6" borderId="18" xfId="0" applyFont="1" applyFill="1" applyBorder="1" applyAlignment="1">
      <alignment horizontal="center" vertical="center"/>
    </xf>
    <xf numFmtId="0" fontId="9" fillId="7" borderId="16" xfId="0" applyFont="1" applyFill="1" applyBorder="1" applyAlignment="1">
      <alignment horizontal="center" vertical="center"/>
    </xf>
    <xf numFmtId="0" fontId="9" fillId="7" borderId="17" xfId="0" applyFont="1" applyFill="1" applyBorder="1" applyAlignment="1">
      <alignment horizontal="center" vertical="center"/>
    </xf>
    <xf numFmtId="0" fontId="10" fillId="6" borderId="10" xfId="0" applyFont="1" applyFill="1" applyBorder="1" applyAlignment="1">
      <alignment horizontal="center" vertical="center"/>
    </xf>
    <xf numFmtId="0" fontId="10" fillId="7" borderId="10" xfId="0" applyFont="1" applyFill="1" applyBorder="1" applyAlignment="1">
      <alignment horizontal="center" vertical="center"/>
    </xf>
    <xf numFmtId="9" fontId="9" fillId="4" borderId="10" xfId="0" applyNumberFormat="1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9" fontId="9" fillId="6" borderId="10" xfId="0" applyNumberFormat="1" applyFont="1" applyFill="1" applyBorder="1" applyAlignment="1">
      <alignment horizontal="center" vertical="center"/>
    </xf>
    <xf numFmtId="0" fontId="9" fillId="7" borderId="10" xfId="0" applyFont="1" applyFill="1" applyBorder="1" applyAlignment="1">
      <alignment horizontal="center" vertical="center"/>
    </xf>
    <xf numFmtId="0" fontId="3" fillId="7" borderId="10" xfId="0" applyFont="1" applyFill="1" applyBorder="1" applyAlignment="1">
      <alignment horizontal="center" vertical="center"/>
    </xf>
    <xf numFmtId="176" fontId="0" fillId="4" borderId="10" xfId="0" applyNumberFormat="1" applyFont="1" applyFill="1" applyBorder="1">
      <alignment vertical="center"/>
    </xf>
    <xf numFmtId="176" fontId="1" fillId="6" borderId="10" xfId="0" applyNumberFormat="1" applyFont="1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176" fontId="0" fillId="6" borderId="10" xfId="0" applyNumberFormat="1" applyFill="1" applyBorder="1" applyAlignment="1">
      <alignment horizontal="center" vertical="center"/>
    </xf>
    <xf numFmtId="0" fontId="7" fillId="0" borderId="10" xfId="0" applyFont="1" applyBorder="1" applyAlignment="1">
      <alignment horizontal="center"/>
    </xf>
    <xf numFmtId="0" fontId="7" fillId="7" borderId="10" xfId="0" applyFont="1" applyFill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9" fillId="7" borderId="18" xfId="0" applyFont="1" applyFill="1" applyBorder="1" applyAlignment="1">
      <alignment horizontal="center" vertical="center"/>
    </xf>
    <xf numFmtId="176" fontId="9" fillId="2" borderId="10" xfId="0" applyNumberFormat="1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9" fontId="9" fillId="7" borderId="10" xfId="0" applyNumberFormat="1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176" fontId="1" fillId="0" borderId="10" xfId="0" applyNumberFormat="1" applyFont="1" applyBorder="1" applyAlignment="1">
      <alignment horizontal="center" vertical="center"/>
    </xf>
    <xf numFmtId="0" fontId="0" fillId="0" borderId="10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B20E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52"/>
  <sheetViews>
    <sheetView zoomScale="90" zoomScaleNormal="90" workbookViewId="0">
      <selection activeCell="A1" sqref="$A1:$XFD5"/>
    </sheetView>
  </sheetViews>
  <sheetFormatPr defaultColWidth="9" defaultRowHeight="14"/>
  <cols>
    <col min="1" max="1" width="5.6" style="2" customWidth="1"/>
    <col min="2" max="2" width="11.5272727272727" style="2" customWidth="1"/>
    <col min="3" max="3" width="12.6" style="2"/>
    <col min="4" max="4" width="14" style="2" customWidth="1"/>
    <col min="5" max="6" width="9" style="2"/>
    <col min="7" max="7" width="9" style="45"/>
    <col min="8" max="8" width="12.8" style="2" customWidth="1"/>
    <col min="9" max="9" width="9" style="45"/>
    <col min="10" max="10" width="13.2" style="2" customWidth="1"/>
    <col min="11" max="12" width="9" style="2"/>
    <col min="13" max="13" width="9" style="45"/>
    <col min="14" max="16" width="9" style="2"/>
    <col min="17" max="17" width="9" style="45"/>
    <col min="18" max="18" width="9" style="2"/>
    <col min="19" max="19" width="15.4" style="2" customWidth="1"/>
    <col min="20" max="20" width="13.2" style="2" customWidth="1"/>
    <col min="21" max="21" width="9" style="2"/>
    <col min="22" max="22" width="7.6" style="2" customWidth="1"/>
    <col min="23" max="23" width="11.2636363636364" style="2" customWidth="1"/>
  </cols>
  <sheetData>
    <row r="1" ht="27" customHeight="1" spans="1:23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99"/>
    </row>
    <row r="2" ht="26" customHeight="1" spans="1:23">
      <c r="A2" s="48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100"/>
    </row>
    <row r="3" ht="15" spans="1:23">
      <c r="A3" s="50" t="s">
        <v>2</v>
      </c>
      <c r="B3" s="50" t="s">
        <v>3</v>
      </c>
      <c r="C3" s="51" t="s">
        <v>4</v>
      </c>
      <c r="D3" s="52" t="s">
        <v>5</v>
      </c>
      <c r="E3" s="53"/>
      <c r="F3" s="53"/>
      <c r="G3" s="54"/>
      <c r="H3" s="55" t="s">
        <v>6</v>
      </c>
      <c r="I3" s="78"/>
      <c r="J3" s="79" t="s">
        <v>7</v>
      </c>
      <c r="K3" s="80"/>
      <c r="L3" s="80"/>
      <c r="M3" s="81"/>
      <c r="N3" s="82" t="s">
        <v>8</v>
      </c>
      <c r="O3" s="83"/>
      <c r="P3" s="83"/>
      <c r="Q3" s="101"/>
      <c r="R3" s="102" t="s">
        <v>9</v>
      </c>
      <c r="S3" s="103"/>
      <c r="T3" s="104"/>
      <c r="U3" s="104"/>
      <c r="V3" s="104"/>
      <c r="W3" s="105"/>
    </row>
    <row r="4" ht="15" spans="1:23">
      <c r="A4" s="56"/>
      <c r="B4" s="57"/>
      <c r="C4" s="58"/>
      <c r="D4" s="59" t="s">
        <v>10</v>
      </c>
      <c r="E4" s="60" t="s">
        <v>11</v>
      </c>
      <c r="F4" s="60" t="s">
        <v>12</v>
      </c>
      <c r="G4" s="60" t="s">
        <v>13</v>
      </c>
      <c r="H4" s="61" t="s">
        <v>14</v>
      </c>
      <c r="I4" s="61" t="s">
        <v>13</v>
      </c>
      <c r="J4" s="84" t="s">
        <v>15</v>
      </c>
      <c r="K4" s="84" t="s">
        <v>11</v>
      </c>
      <c r="L4" s="84" t="s">
        <v>12</v>
      </c>
      <c r="M4" s="84" t="s">
        <v>13</v>
      </c>
      <c r="N4" s="85" t="s">
        <v>16</v>
      </c>
      <c r="O4" s="85" t="s">
        <v>11</v>
      </c>
      <c r="P4" s="85" t="s">
        <v>12</v>
      </c>
      <c r="Q4" s="85" t="s">
        <v>13</v>
      </c>
      <c r="R4" s="102" t="s">
        <v>17</v>
      </c>
      <c r="S4" s="106" t="s">
        <v>18</v>
      </c>
      <c r="T4" s="107" t="s">
        <v>19</v>
      </c>
      <c r="U4" s="106" t="s">
        <v>20</v>
      </c>
      <c r="V4" s="106" t="s">
        <v>21</v>
      </c>
      <c r="W4" s="108" t="s">
        <v>22</v>
      </c>
    </row>
    <row r="5" ht="28.05" customHeight="1" spans="1:23">
      <c r="A5" s="62"/>
      <c r="B5" s="63"/>
      <c r="C5" s="64"/>
      <c r="D5" s="59"/>
      <c r="E5" s="65"/>
      <c r="F5" s="65"/>
      <c r="G5" s="66">
        <v>0.2</v>
      </c>
      <c r="H5" s="67"/>
      <c r="I5" s="86">
        <v>0.5</v>
      </c>
      <c r="J5" s="87"/>
      <c r="K5" s="87"/>
      <c r="L5" s="87"/>
      <c r="M5" s="88">
        <v>0.15</v>
      </c>
      <c r="N5" s="89">
        <v>80</v>
      </c>
      <c r="O5" s="90"/>
      <c r="P5" s="90"/>
      <c r="Q5" s="109">
        <v>0.15</v>
      </c>
      <c r="R5" s="102"/>
      <c r="S5" s="110"/>
      <c r="T5" s="111"/>
      <c r="U5" s="106"/>
      <c r="V5" s="110"/>
      <c r="W5" s="112"/>
    </row>
    <row r="6" s="1" customFormat="1" ht="20" customHeight="1" spans="1:23">
      <c r="A6" s="68">
        <v>1</v>
      </c>
      <c r="B6" s="69" t="s">
        <v>23</v>
      </c>
      <c r="C6" s="69" t="s">
        <v>24</v>
      </c>
      <c r="D6" s="70">
        <v>79.004</v>
      </c>
      <c r="E6" s="71"/>
      <c r="F6" s="72">
        <f>SUM(D6+E6)</f>
        <v>79.004</v>
      </c>
      <c r="G6" s="73">
        <f>F6*0.2</f>
        <v>15.8008</v>
      </c>
      <c r="H6" s="74">
        <v>79.82</v>
      </c>
      <c r="I6" s="91">
        <f t="shared" ref="I6:I52" si="0">H6*0.5</f>
        <v>39.91</v>
      </c>
      <c r="J6" s="92">
        <v>90.9585</v>
      </c>
      <c r="K6" s="93">
        <v>4</v>
      </c>
      <c r="L6" s="94">
        <f>SUM(J6:K6)</f>
        <v>94.9585</v>
      </c>
      <c r="M6" s="92">
        <f>L6*0.15</f>
        <v>14.243775</v>
      </c>
      <c r="N6" s="89">
        <v>80</v>
      </c>
      <c r="O6" s="95"/>
      <c r="P6" s="96">
        <f>N6+O6</f>
        <v>80</v>
      </c>
      <c r="Q6" s="113">
        <f>P6*0.15</f>
        <v>12</v>
      </c>
      <c r="R6" s="114">
        <f>SUM(G6+I6+M6+Q6)</f>
        <v>81.954575</v>
      </c>
      <c r="S6" s="68">
        <v>4</v>
      </c>
      <c r="T6" s="68"/>
      <c r="U6" s="114">
        <f>R6-S6-T6</f>
        <v>77.954575</v>
      </c>
      <c r="V6" s="68"/>
      <c r="W6" s="68"/>
    </row>
    <row r="7" s="1" customFormat="1" ht="20" customHeight="1" spans="1:23">
      <c r="A7" s="68">
        <v>2</v>
      </c>
      <c r="B7" s="75" t="s">
        <v>25</v>
      </c>
      <c r="C7" s="75" t="s">
        <v>26</v>
      </c>
      <c r="D7" s="70">
        <v>87.156</v>
      </c>
      <c r="E7" s="76"/>
      <c r="F7" s="72">
        <f t="shared" ref="F7:F52" si="1">SUM(D7+E7)</f>
        <v>87.156</v>
      </c>
      <c r="G7" s="73">
        <f t="shared" ref="G7:G52" si="2">F7*0.2</f>
        <v>17.4312</v>
      </c>
      <c r="H7" s="74">
        <v>85.2</v>
      </c>
      <c r="I7" s="91">
        <f t="shared" si="0"/>
        <v>42.6</v>
      </c>
      <c r="J7" s="92">
        <v>88.42</v>
      </c>
      <c r="K7" s="93">
        <v>7</v>
      </c>
      <c r="L7" s="94">
        <f t="shared" ref="L7:L52" si="3">SUM(J7:K7)</f>
        <v>95.42</v>
      </c>
      <c r="M7" s="92">
        <f t="shared" ref="M7:M52" si="4">L7*0.15</f>
        <v>14.313</v>
      </c>
      <c r="N7" s="89">
        <v>80</v>
      </c>
      <c r="O7" s="97">
        <v>6</v>
      </c>
      <c r="P7" s="96">
        <f t="shared" ref="P7:P52" si="5">N7+O7</f>
        <v>86</v>
      </c>
      <c r="Q7" s="113">
        <f t="shared" ref="Q7:Q52" si="6">P7*0.15</f>
        <v>12.9</v>
      </c>
      <c r="R7" s="114">
        <f t="shared" ref="R7:R52" si="7">SUM(G7+I7+M7+Q7)</f>
        <v>87.2442</v>
      </c>
      <c r="S7" s="68"/>
      <c r="T7" s="68"/>
      <c r="U7" s="114">
        <f t="shared" ref="U7:U52" si="8">R7-S7-T7</f>
        <v>87.2442</v>
      </c>
      <c r="V7" s="68"/>
      <c r="W7" s="68"/>
    </row>
    <row r="8" s="1" customFormat="1" ht="20" customHeight="1" spans="1:23">
      <c r="A8" s="68">
        <v>3</v>
      </c>
      <c r="B8" s="69" t="s">
        <v>27</v>
      </c>
      <c r="C8" s="69" t="s">
        <v>28</v>
      </c>
      <c r="D8" s="70">
        <v>86.458</v>
      </c>
      <c r="E8" s="76"/>
      <c r="F8" s="72">
        <f t="shared" si="1"/>
        <v>86.458</v>
      </c>
      <c r="G8" s="73">
        <f t="shared" si="2"/>
        <v>17.2916</v>
      </c>
      <c r="H8" s="74">
        <v>81.1</v>
      </c>
      <c r="I8" s="91">
        <f t="shared" si="0"/>
        <v>40.55</v>
      </c>
      <c r="J8" s="92">
        <v>87.555</v>
      </c>
      <c r="K8" s="93">
        <v>4</v>
      </c>
      <c r="L8" s="94">
        <f t="shared" si="3"/>
        <v>91.555</v>
      </c>
      <c r="M8" s="92">
        <f t="shared" si="4"/>
        <v>13.73325</v>
      </c>
      <c r="N8" s="89">
        <v>80</v>
      </c>
      <c r="O8" s="68">
        <v>6</v>
      </c>
      <c r="P8" s="96">
        <f t="shared" si="5"/>
        <v>86</v>
      </c>
      <c r="Q8" s="113">
        <f t="shared" si="6"/>
        <v>12.9</v>
      </c>
      <c r="R8" s="114">
        <f t="shared" si="7"/>
        <v>84.47485</v>
      </c>
      <c r="S8" s="68">
        <v>1</v>
      </c>
      <c r="T8" s="68"/>
      <c r="U8" s="114">
        <f t="shared" si="8"/>
        <v>83.47485</v>
      </c>
      <c r="V8" s="68"/>
      <c r="W8" s="68"/>
    </row>
    <row r="9" s="1" customFormat="1" ht="20" customHeight="1" spans="1:23">
      <c r="A9" s="68">
        <v>4</v>
      </c>
      <c r="B9" s="75" t="s">
        <v>29</v>
      </c>
      <c r="C9" s="75" t="s">
        <v>30</v>
      </c>
      <c r="D9" s="70">
        <v>85.272</v>
      </c>
      <c r="E9" s="76">
        <v>1.5</v>
      </c>
      <c r="F9" s="72">
        <f t="shared" si="1"/>
        <v>86.772</v>
      </c>
      <c r="G9" s="73">
        <f t="shared" si="2"/>
        <v>17.3544</v>
      </c>
      <c r="H9" s="74">
        <v>79.0057894736842</v>
      </c>
      <c r="I9" s="91">
        <f t="shared" si="0"/>
        <v>39.5028947368421</v>
      </c>
      <c r="J9" s="92">
        <v>85.77</v>
      </c>
      <c r="K9" s="93">
        <v>4</v>
      </c>
      <c r="L9" s="94">
        <f t="shared" si="3"/>
        <v>89.77</v>
      </c>
      <c r="M9" s="92">
        <f t="shared" si="4"/>
        <v>13.4655</v>
      </c>
      <c r="N9" s="89">
        <v>80</v>
      </c>
      <c r="O9" s="97">
        <v>24</v>
      </c>
      <c r="P9" s="96">
        <f t="shared" si="5"/>
        <v>104</v>
      </c>
      <c r="Q9" s="113">
        <f t="shared" si="6"/>
        <v>15.6</v>
      </c>
      <c r="R9" s="114">
        <f t="shared" si="7"/>
        <v>85.9227947368421</v>
      </c>
      <c r="S9" s="68">
        <v>2</v>
      </c>
      <c r="T9" s="68"/>
      <c r="U9" s="114">
        <f t="shared" si="8"/>
        <v>83.9227947368421</v>
      </c>
      <c r="V9" s="68"/>
      <c r="W9" s="68"/>
    </row>
    <row r="10" s="1" customFormat="1" ht="20" customHeight="1" spans="1:23">
      <c r="A10" s="68">
        <v>5</v>
      </c>
      <c r="B10" s="69" t="s">
        <v>31</v>
      </c>
      <c r="C10" s="69" t="s">
        <v>32</v>
      </c>
      <c r="D10" s="70">
        <v>86.934</v>
      </c>
      <c r="E10" s="76">
        <v>1</v>
      </c>
      <c r="F10" s="72">
        <f t="shared" si="1"/>
        <v>87.934</v>
      </c>
      <c r="G10" s="73">
        <f t="shared" si="2"/>
        <v>17.5868</v>
      </c>
      <c r="H10" s="74">
        <v>82.1073684210526</v>
      </c>
      <c r="I10" s="91">
        <f t="shared" si="0"/>
        <v>41.0536842105263</v>
      </c>
      <c r="J10" s="92">
        <v>87.745</v>
      </c>
      <c r="K10" s="93">
        <v>6</v>
      </c>
      <c r="L10" s="94">
        <f t="shared" si="3"/>
        <v>93.745</v>
      </c>
      <c r="M10" s="92">
        <f t="shared" si="4"/>
        <v>14.06175</v>
      </c>
      <c r="N10" s="89">
        <v>80</v>
      </c>
      <c r="O10" s="97">
        <v>18</v>
      </c>
      <c r="P10" s="96">
        <f t="shared" si="5"/>
        <v>98</v>
      </c>
      <c r="Q10" s="113">
        <f t="shared" si="6"/>
        <v>14.7</v>
      </c>
      <c r="R10" s="114">
        <f t="shared" si="7"/>
        <v>87.4022342105263</v>
      </c>
      <c r="S10" s="68">
        <v>4</v>
      </c>
      <c r="T10" s="68"/>
      <c r="U10" s="114">
        <f t="shared" si="8"/>
        <v>83.4022342105263</v>
      </c>
      <c r="V10" s="68"/>
      <c r="W10" s="68"/>
    </row>
    <row r="11" s="1" customFormat="1" ht="20" customHeight="1" spans="1:23">
      <c r="A11" s="68">
        <v>6</v>
      </c>
      <c r="B11" s="75" t="s">
        <v>33</v>
      </c>
      <c r="C11" s="75" t="s">
        <v>34</v>
      </c>
      <c r="D11" s="70">
        <v>86.81</v>
      </c>
      <c r="E11" s="76"/>
      <c r="F11" s="72">
        <f t="shared" si="1"/>
        <v>86.81</v>
      </c>
      <c r="G11" s="73">
        <f t="shared" si="2"/>
        <v>17.362</v>
      </c>
      <c r="H11" s="74">
        <v>82.2173684210526</v>
      </c>
      <c r="I11" s="91">
        <f t="shared" si="0"/>
        <v>41.1086842105263</v>
      </c>
      <c r="J11" s="92">
        <v>87.9896666666667</v>
      </c>
      <c r="K11" s="93">
        <v>4</v>
      </c>
      <c r="L11" s="94">
        <f t="shared" si="3"/>
        <v>91.9896666666667</v>
      </c>
      <c r="M11" s="92">
        <f t="shared" si="4"/>
        <v>13.79845</v>
      </c>
      <c r="N11" s="89">
        <v>80</v>
      </c>
      <c r="O11" s="97">
        <v>12</v>
      </c>
      <c r="P11" s="96">
        <f t="shared" si="5"/>
        <v>92</v>
      </c>
      <c r="Q11" s="113">
        <f t="shared" si="6"/>
        <v>13.8</v>
      </c>
      <c r="R11" s="114">
        <f t="shared" si="7"/>
        <v>86.0691342105263</v>
      </c>
      <c r="S11" s="68"/>
      <c r="T11" s="68"/>
      <c r="U11" s="114">
        <f t="shared" si="8"/>
        <v>86.0691342105263</v>
      </c>
      <c r="V11" s="68"/>
      <c r="W11" s="68"/>
    </row>
    <row r="12" s="1" customFormat="1" ht="20" customHeight="1" spans="1:23">
      <c r="A12" s="68">
        <v>7</v>
      </c>
      <c r="B12" s="69" t="s">
        <v>35</v>
      </c>
      <c r="C12" s="69" t="s">
        <v>36</v>
      </c>
      <c r="D12" s="70">
        <v>88.096</v>
      </c>
      <c r="E12" s="76"/>
      <c r="F12" s="72">
        <f t="shared" si="1"/>
        <v>88.096</v>
      </c>
      <c r="G12" s="73">
        <f t="shared" si="2"/>
        <v>17.6192</v>
      </c>
      <c r="H12" s="74">
        <v>81.0031578947368</v>
      </c>
      <c r="I12" s="91">
        <f t="shared" si="0"/>
        <v>40.5015789473684</v>
      </c>
      <c r="J12" s="92">
        <v>89.986</v>
      </c>
      <c r="K12" s="93">
        <v>4</v>
      </c>
      <c r="L12" s="94">
        <f t="shared" si="3"/>
        <v>93.986</v>
      </c>
      <c r="M12" s="92">
        <f t="shared" si="4"/>
        <v>14.0979</v>
      </c>
      <c r="N12" s="89">
        <v>80</v>
      </c>
      <c r="O12" s="97"/>
      <c r="P12" s="96">
        <f t="shared" si="5"/>
        <v>80</v>
      </c>
      <c r="Q12" s="113">
        <f t="shared" si="6"/>
        <v>12</v>
      </c>
      <c r="R12" s="114">
        <f t="shared" si="7"/>
        <v>84.2186789473684</v>
      </c>
      <c r="S12" s="68">
        <v>4</v>
      </c>
      <c r="T12" s="68"/>
      <c r="U12" s="114">
        <f t="shared" si="8"/>
        <v>80.2186789473684</v>
      </c>
      <c r="V12" s="68"/>
      <c r="W12" s="68"/>
    </row>
    <row r="13" s="1" customFormat="1" ht="20" customHeight="1" spans="1:23">
      <c r="A13" s="68">
        <v>8</v>
      </c>
      <c r="B13" s="75" t="s">
        <v>37</v>
      </c>
      <c r="C13" s="75" t="s">
        <v>38</v>
      </c>
      <c r="D13" s="70">
        <v>88.374</v>
      </c>
      <c r="E13" s="76"/>
      <c r="F13" s="72">
        <f t="shared" si="1"/>
        <v>88.374</v>
      </c>
      <c r="G13" s="73">
        <f t="shared" si="2"/>
        <v>17.6748</v>
      </c>
      <c r="H13" s="74">
        <v>85.6584210526316</v>
      </c>
      <c r="I13" s="91">
        <f t="shared" si="0"/>
        <v>42.8292105263158</v>
      </c>
      <c r="J13" s="92">
        <v>87.3313333333333</v>
      </c>
      <c r="K13" s="93">
        <v>4</v>
      </c>
      <c r="L13" s="94">
        <f t="shared" si="3"/>
        <v>91.3313333333333</v>
      </c>
      <c r="M13" s="92">
        <f t="shared" si="4"/>
        <v>13.6997</v>
      </c>
      <c r="N13" s="89">
        <v>80</v>
      </c>
      <c r="O13" s="97">
        <v>9</v>
      </c>
      <c r="P13" s="96">
        <f t="shared" si="5"/>
        <v>89</v>
      </c>
      <c r="Q13" s="113">
        <f t="shared" si="6"/>
        <v>13.35</v>
      </c>
      <c r="R13" s="114">
        <f t="shared" si="7"/>
        <v>87.5537105263158</v>
      </c>
      <c r="S13" s="68">
        <v>5</v>
      </c>
      <c r="T13" s="68">
        <v>1</v>
      </c>
      <c r="U13" s="114">
        <f t="shared" si="8"/>
        <v>81.5537105263158</v>
      </c>
      <c r="V13" s="68"/>
      <c r="W13" s="68"/>
    </row>
    <row r="14" s="1" customFormat="1" ht="20" customHeight="1" spans="1:23">
      <c r="A14" s="68">
        <v>9</v>
      </c>
      <c r="B14" s="69" t="s">
        <v>39</v>
      </c>
      <c r="C14" s="69" t="s">
        <v>40</v>
      </c>
      <c r="D14" s="70">
        <v>81.786</v>
      </c>
      <c r="E14" s="76"/>
      <c r="F14" s="72">
        <f t="shared" si="1"/>
        <v>81.786</v>
      </c>
      <c r="G14" s="73">
        <f t="shared" si="2"/>
        <v>16.3572</v>
      </c>
      <c r="H14" s="74">
        <v>81.148947368421</v>
      </c>
      <c r="I14" s="91">
        <f t="shared" si="0"/>
        <v>40.5744736842105</v>
      </c>
      <c r="J14" s="92">
        <v>83.8396666666667</v>
      </c>
      <c r="K14" s="93">
        <v>6</v>
      </c>
      <c r="L14" s="94">
        <f t="shared" si="3"/>
        <v>89.8396666666667</v>
      </c>
      <c r="M14" s="92">
        <f t="shared" si="4"/>
        <v>13.47595</v>
      </c>
      <c r="N14" s="89">
        <v>80</v>
      </c>
      <c r="O14" s="97">
        <v>10</v>
      </c>
      <c r="P14" s="96">
        <f t="shared" si="5"/>
        <v>90</v>
      </c>
      <c r="Q14" s="113">
        <f t="shared" si="6"/>
        <v>13.5</v>
      </c>
      <c r="R14" s="114">
        <f t="shared" si="7"/>
        <v>83.9076236842105</v>
      </c>
      <c r="S14" s="68">
        <v>5</v>
      </c>
      <c r="T14" s="68">
        <v>1</v>
      </c>
      <c r="U14" s="114">
        <f t="shared" si="8"/>
        <v>77.9076236842105</v>
      </c>
      <c r="V14" s="68"/>
      <c r="W14" s="68"/>
    </row>
    <row r="15" s="1" customFormat="1" ht="20" customHeight="1" spans="1:23">
      <c r="A15" s="68">
        <v>10</v>
      </c>
      <c r="B15" s="75" t="s">
        <v>41</v>
      </c>
      <c r="C15" s="75" t="s">
        <v>42</v>
      </c>
      <c r="D15" s="70">
        <v>89.976</v>
      </c>
      <c r="E15" s="76"/>
      <c r="F15" s="72">
        <f t="shared" si="1"/>
        <v>89.976</v>
      </c>
      <c r="G15" s="73">
        <f t="shared" si="2"/>
        <v>17.9952</v>
      </c>
      <c r="H15" s="74">
        <v>85.9884210526316</v>
      </c>
      <c r="I15" s="91">
        <f t="shared" si="0"/>
        <v>42.9942105263158</v>
      </c>
      <c r="J15" s="92">
        <v>88.4733333333333</v>
      </c>
      <c r="K15" s="93">
        <v>4</v>
      </c>
      <c r="L15" s="94">
        <f t="shared" si="3"/>
        <v>92.4733333333333</v>
      </c>
      <c r="M15" s="92">
        <f t="shared" si="4"/>
        <v>13.871</v>
      </c>
      <c r="N15" s="89">
        <v>80</v>
      </c>
      <c r="O15" s="97"/>
      <c r="P15" s="96">
        <f t="shared" si="5"/>
        <v>80</v>
      </c>
      <c r="Q15" s="113">
        <f t="shared" si="6"/>
        <v>12</v>
      </c>
      <c r="R15" s="114">
        <f t="shared" si="7"/>
        <v>86.8604105263158</v>
      </c>
      <c r="S15" s="68">
        <v>2</v>
      </c>
      <c r="T15" s="68"/>
      <c r="U15" s="114">
        <f t="shared" si="8"/>
        <v>84.8604105263158</v>
      </c>
      <c r="V15" s="68"/>
      <c r="W15" s="68"/>
    </row>
    <row r="16" s="1" customFormat="1" ht="20" customHeight="1" spans="1:23">
      <c r="A16" s="68">
        <v>11</v>
      </c>
      <c r="B16" s="69" t="s">
        <v>43</v>
      </c>
      <c r="C16" s="69" t="s">
        <v>44</v>
      </c>
      <c r="D16" s="70">
        <v>93.868</v>
      </c>
      <c r="E16" s="76"/>
      <c r="F16" s="72">
        <f t="shared" si="1"/>
        <v>93.868</v>
      </c>
      <c r="G16" s="73">
        <f t="shared" si="2"/>
        <v>18.7736</v>
      </c>
      <c r="H16" s="74">
        <v>89.4226315789474</v>
      </c>
      <c r="I16" s="91">
        <f t="shared" si="0"/>
        <v>44.7113157894737</v>
      </c>
      <c r="J16" s="92">
        <v>91.182</v>
      </c>
      <c r="K16" s="93">
        <v>8</v>
      </c>
      <c r="L16" s="94">
        <f t="shared" si="3"/>
        <v>99.182</v>
      </c>
      <c r="M16" s="92">
        <f t="shared" si="4"/>
        <v>14.8773</v>
      </c>
      <c r="N16" s="89">
        <v>80</v>
      </c>
      <c r="O16" s="97">
        <v>17</v>
      </c>
      <c r="P16" s="96">
        <f t="shared" si="5"/>
        <v>97</v>
      </c>
      <c r="Q16" s="113">
        <f t="shared" si="6"/>
        <v>14.55</v>
      </c>
      <c r="R16" s="114">
        <f t="shared" si="7"/>
        <v>92.9122157894737</v>
      </c>
      <c r="S16" s="68">
        <v>8</v>
      </c>
      <c r="T16" s="68"/>
      <c r="U16" s="114">
        <f t="shared" si="8"/>
        <v>84.9122157894737</v>
      </c>
      <c r="V16" s="68"/>
      <c r="W16" s="68"/>
    </row>
    <row r="17" s="1" customFormat="1" ht="20" customHeight="1" spans="1:23">
      <c r="A17" s="68">
        <v>12</v>
      </c>
      <c r="B17" s="75" t="s">
        <v>45</v>
      </c>
      <c r="C17" s="75" t="s">
        <v>46</v>
      </c>
      <c r="D17" s="70">
        <v>85.578</v>
      </c>
      <c r="E17" s="76"/>
      <c r="F17" s="72">
        <f t="shared" si="1"/>
        <v>85.578</v>
      </c>
      <c r="G17" s="73">
        <f t="shared" si="2"/>
        <v>17.1156</v>
      </c>
      <c r="H17" s="74">
        <v>80.6357894736842</v>
      </c>
      <c r="I17" s="91">
        <f t="shared" si="0"/>
        <v>40.3178947368421</v>
      </c>
      <c r="J17" s="92">
        <v>86.9956666666667</v>
      </c>
      <c r="K17" s="93">
        <v>4</v>
      </c>
      <c r="L17" s="94">
        <f t="shared" si="3"/>
        <v>90.9956666666667</v>
      </c>
      <c r="M17" s="92">
        <f t="shared" si="4"/>
        <v>13.64935</v>
      </c>
      <c r="N17" s="89">
        <v>80</v>
      </c>
      <c r="O17" s="68"/>
      <c r="P17" s="96">
        <f t="shared" si="5"/>
        <v>80</v>
      </c>
      <c r="Q17" s="113">
        <f t="shared" si="6"/>
        <v>12</v>
      </c>
      <c r="R17" s="114">
        <f t="shared" si="7"/>
        <v>83.0828447368421</v>
      </c>
      <c r="S17" s="68">
        <v>2</v>
      </c>
      <c r="T17" s="68"/>
      <c r="U17" s="114">
        <f t="shared" si="8"/>
        <v>81.0828447368421</v>
      </c>
      <c r="V17" s="68"/>
      <c r="W17" s="68"/>
    </row>
    <row r="18" s="1" customFormat="1" ht="20" customHeight="1" spans="1:23">
      <c r="A18" s="68">
        <v>13</v>
      </c>
      <c r="B18" s="69" t="s">
        <v>47</v>
      </c>
      <c r="C18" s="69" t="s">
        <v>48</v>
      </c>
      <c r="D18" s="70">
        <v>74.624</v>
      </c>
      <c r="E18" s="76"/>
      <c r="F18" s="72">
        <f t="shared" si="1"/>
        <v>74.624</v>
      </c>
      <c r="G18" s="73">
        <f t="shared" si="2"/>
        <v>14.9248</v>
      </c>
      <c r="H18" s="74">
        <v>78.4905263157895</v>
      </c>
      <c r="I18" s="91">
        <f t="shared" si="0"/>
        <v>39.2452631578947</v>
      </c>
      <c r="J18" s="92">
        <v>85.8656666666667</v>
      </c>
      <c r="K18" s="93">
        <v>4</v>
      </c>
      <c r="L18" s="94">
        <f t="shared" si="3"/>
        <v>89.8656666666667</v>
      </c>
      <c r="M18" s="92">
        <f t="shared" si="4"/>
        <v>13.47985</v>
      </c>
      <c r="N18" s="89">
        <v>80</v>
      </c>
      <c r="O18" s="97"/>
      <c r="P18" s="96">
        <f t="shared" si="5"/>
        <v>80</v>
      </c>
      <c r="Q18" s="113">
        <f t="shared" si="6"/>
        <v>12</v>
      </c>
      <c r="R18" s="114">
        <f t="shared" si="7"/>
        <v>79.6499131578947</v>
      </c>
      <c r="S18" s="68"/>
      <c r="T18" s="68"/>
      <c r="U18" s="114">
        <f t="shared" si="8"/>
        <v>79.6499131578947</v>
      </c>
      <c r="V18" s="68"/>
      <c r="W18" s="68"/>
    </row>
    <row r="19" s="1" customFormat="1" ht="20" customHeight="1" spans="1:23">
      <c r="A19" s="68">
        <v>14</v>
      </c>
      <c r="B19" s="75" t="s">
        <v>49</v>
      </c>
      <c r="C19" s="75" t="s">
        <v>50</v>
      </c>
      <c r="D19" s="70">
        <v>82.212</v>
      </c>
      <c r="E19" s="76"/>
      <c r="F19" s="72">
        <f t="shared" si="1"/>
        <v>82.212</v>
      </c>
      <c r="G19" s="73">
        <f t="shared" si="2"/>
        <v>16.4424</v>
      </c>
      <c r="H19" s="74">
        <v>82.0073684210526</v>
      </c>
      <c r="I19" s="91">
        <f t="shared" si="0"/>
        <v>41.0036842105263</v>
      </c>
      <c r="J19" s="92">
        <v>85.6103333333333</v>
      </c>
      <c r="K19" s="93">
        <v>4</v>
      </c>
      <c r="L19" s="94">
        <f t="shared" si="3"/>
        <v>89.6103333333333</v>
      </c>
      <c r="M19" s="92">
        <f t="shared" si="4"/>
        <v>13.44155</v>
      </c>
      <c r="N19" s="89">
        <v>80</v>
      </c>
      <c r="O19" s="97"/>
      <c r="P19" s="96">
        <f t="shared" si="5"/>
        <v>80</v>
      </c>
      <c r="Q19" s="113">
        <f t="shared" si="6"/>
        <v>12</v>
      </c>
      <c r="R19" s="114">
        <f t="shared" si="7"/>
        <v>82.8876342105263</v>
      </c>
      <c r="S19" s="68"/>
      <c r="T19" s="68"/>
      <c r="U19" s="114">
        <f t="shared" si="8"/>
        <v>82.8876342105263</v>
      </c>
      <c r="V19" s="68"/>
      <c r="W19" s="68"/>
    </row>
    <row r="20" s="1" customFormat="1" ht="20" customHeight="1" spans="1:23">
      <c r="A20" s="68">
        <v>15</v>
      </c>
      <c r="B20" s="69" t="s">
        <v>51</v>
      </c>
      <c r="C20" s="69" t="s">
        <v>52</v>
      </c>
      <c r="D20" s="70">
        <v>85.492</v>
      </c>
      <c r="E20" s="76"/>
      <c r="F20" s="72">
        <f t="shared" si="1"/>
        <v>85.492</v>
      </c>
      <c r="G20" s="73">
        <f t="shared" si="2"/>
        <v>17.0984</v>
      </c>
      <c r="H20" s="74">
        <v>86.038947368421</v>
      </c>
      <c r="I20" s="91">
        <f t="shared" si="0"/>
        <v>43.0194736842105</v>
      </c>
      <c r="J20" s="92">
        <v>87.7376666666667</v>
      </c>
      <c r="K20" s="93">
        <v>6</v>
      </c>
      <c r="L20" s="94">
        <f t="shared" si="3"/>
        <v>93.7376666666667</v>
      </c>
      <c r="M20" s="92">
        <f t="shared" si="4"/>
        <v>14.06065</v>
      </c>
      <c r="N20" s="89">
        <v>80</v>
      </c>
      <c r="O20" s="97">
        <v>15</v>
      </c>
      <c r="P20" s="96">
        <f t="shared" si="5"/>
        <v>95</v>
      </c>
      <c r="Q20" s="113">
        <f t="shared" si="6"/>
        <v>14.25</v>
      </c>
      <c r="R20" s="114">
        <f t="shared" si="7"/>
        <v>88.4285236842105</v>
      </c>
      <c r="S20" s="68">
        <v>2</v>
      </c>
      <c r="T20" s="68"/>
      <c r="U20" s="114">
        <f t="shared" si="8"/>
        <v>86.4285236842105</v>
      </c>
      <c r="V20" s="68"/>
      <c r="W20" s="68"/>
    </row>
    <row r="21" s="1" customFormat="1" ht="20" customHeight="1" spans="1:23">
      <c r="A21" s="68">
        <v>16</v>
      </c>
      <c r="B21" s="75" t="s">
        <v>53</v>
      </c>
      <c r="C21" s="75" t="s">
        <v>54</v>
      </c>
      <c r="D21" s="70">
        <v>85.406</v>
      </c>
      <c r="E21" s="76"/>
      <c r="F21" s="72">
        <f t="shared" si="1"/>
        <v>85.406</v>
      </c>
      <c r="G21" s="73">
        <f t="shared" si="2"/>
        <v>17.0812</v>
      </c>
      <c r="H21" s="74">
        <v>79.5968421052632</v>
      </c>
      <c r="I21" s="91">
        <f t="shared" si="0"/>
        <v>39.7984210526316</v>
      </c>
      <c r="J21" s="92">
        <v>91.2996666666667</v>
      </c>
      <c r="K21" s="93">
        <v>9</v>
      </c>
      <c r="L21" s="94">
        <f t="shared" si="3"/>
        <v>100.299666666667</v>
      </c>
      <c r="M21" s="92">
        <f t="shared" si="4"/>
        <v>15.04495</v>
      </c>
      <c r="N21" s="89">
        <v>80</v>
      </c>
      <c r="O21" s="97">
        <v>14</v>
      </c>
      <c r="P21" s="96">
        <f t="shared" si="5"/>
        <v>94</v>
      </c>
      <c r="Q21" s="113">
        <f t="shared" si="6"/>
        <v>14.1</v>
      </c>
      <c r="R21" s="114">
        <f t="shared" si="7"/>
        <v>86.0245710526316</v>
      </c>
      <c r="S21" s="68">
        <v>1</v>
      </c>
      <c r="T21" s="68"/>
      <c r="U21" s="114">
        <f t="shared" si="8"/>
        <v>85.0245710526316</v>
      </c>
      <c r="V21" s="68"/>
      <c r="W21" s="68"/>
    </row>
    <row r="22" s="1" customFormat="1" ht="20" customHeight="1" spans="1:23">
      <c r="A22" s="68">
        <v>17</v>
      </c>
      <c r="B22" s="69" t="s">
        <v>55</v>
      </c>
      <c r="C22" s="69" t="s">
        <v>56</v>
      </c>
      <c r="D22" s="70">
        <v>86.914</v>
      </c>
      <c r="E22" s="76"/>
      <c r="F22" s="72">
        <f t="shared" si="1"/>
        <v>86.914</v>
      </c>
      <c r="G22" s="73">
        <f t="shared" si="2"/>
        <v>17.3828</v>
      </c>
      <c r="H22" s="74">
        <v>82.6973684210526</v>
      </c>
      <c r="I22" s="91">
        <f t="shared" si="0"/>
        <v>41.3486842105263</v>
      </c>
      <c r="J22" s="92">
        <v>89.7716666666667</v>
      </c>
      <c r="K22" s="93">
        <v>4</v>
      </c>
      <c r="L22" s="94">
        <f t="shared" si="3"/>
        <v>93.7716666666667</v>
      </c>
      <c r="M22" s="92">
        <f t="shared" si="4"/>
        <v>14.06575</v>
      </c>
      <c r="N22" s="89">
        <v>80</v>
      </c>
      <c r="O22" s="97"/>
      <c r="P22" s="96">
        <f t="shared" si="5"/>
        <v>80</v>
      </c>
      <c r="Q22" s="113">
        <f t="shared" si="6"/>
        <v>12</v>
      </c>
      <c r="R22" s="114">
        <f t="shared" si="7"/>
        <v>84.7972342105263</v>
      </c>
      <c r="S22" s="68">
        <v>8</v>
      </c>
      <c r="T22" s="68">
        <v>3</v>
      </c>
      <c r="U22" s="114">
        <f t="shared" si="8"/>
        <v>73.7972342105263</v>
      </c>
      <c r="V22" s="68"/>
      <c r="W22" s="68"/>
    </row>
    <row r="23" s="1" customFormat="1" ht="20" customHeight="1" spans="1:23">
      <c r="A23" s="68">
        <v>18</v>
      </c>
      <c r="B23" s="75" t="s">
        <v>57</v>
      </c>
      <c r="C23" s="75" t="s">
        <v>58</v>
      </c>
      <c r="D23" s="70">
        <v>86.896</v>
      </c>
      <c r="E23" s="76"/>
      <c r="F23" s="72">
        <f t="shared" si="1"/>
        <v>86.896</v>
      </c>
      <c r="G23" s="73">
        <f t="shared" si="2"/>
        <v>17.3792</v>
      </c>
      <c r="H23" s="74">
        <v>84.1794736842105</v>
      </c>
      <c r="I23" s="91">
        <f t="shared" si="0"/>
        <v>42.0897368421053</v>
      </c>
      <c r="J23" s="92">
        <v>87.8483333333333</v>
      </c>
      <c r="K23" s="93">
        <v>4</v>
      </c>
      <c r="L23" s="94">
        <f t="shared" si="3"/>
        <v>91.8483333333333</v>
      </c>
      <c r="M23" s="92">
        <f t="shared" si="4"/>
        <v>13.77725</v>
      </c>
      <c r="N23" s="89">
        <v>80</v>
      </c>
      <c r="O23" s="97"/>
      <c r="P23" s="96">
        <f t="shared" si="5"/>
        <v>80</v>
      </c>
      <c r="Q23" s="113">
        <f t="shared" si="6"/>
        <v>12</v>
      </c>
      <c r="R23" s="114">
        <f t="shared" si="7"/>
        <v>85.2461868421052</v>
      </c>
      <c r="S23" s="68">
        <v>4</v>
      </c>
      <c r="T23" s="68"/>
      <c r="U23" s="114">
        <f t="shared" si="8"/>
        <v>81.2461868421052</v>
      </c>
      <c r="V23" s="68"/>
      <c r="W23" s="68"/>
    </row>
    <row r="24" s="1" customFormat="1" ht="20" customHeight="1" spans="1:23">
      <c r="A24" s="68">
        <v>19</v>
      </c>
      <c r="B24" s="69" t="s">
        <v>59</v>
      </c>
      <c r="C24" s="69" t="s">
        <v>60</v>
      </c>
      <c r="D24" s="70">
        <v>89.694</v>
      </c>
      <c r="E24" s="76"/>
      <c r="F24" s="72">
        <f t="shared" si="1"/>
        <v>89.694</v>
      </c>
      <c r="G24" s="73">
        <f t="shared" si="2"/>
        <v>17.9388</v>
      </c>
      <c r="H24" s="74">
        <v>82.7873684210526</v>
      </c>
      <c r="I24" s="91">
        <f t="shared" si="0"/>
        <v>41.3936842105263</v>
      </c>
      <c r="J24" s="92">
        <v>88.0876666666667</v>
      </c>
      <c r="K24" s="93">
        <v>4</v>
      </c>
      <c r="L24" s="94">
        <f t="shared" si="3"/>
        <v>92.0876666666667</v>
      </c>
      <c r="M24" s="92">
        <f t="shared" si="4"/>
        <v>13.81315</v>
      </c>
      <c r="N24" s="89">
        <v>80</v>
      </c>
      <c r="O24" s="97"/>
      <c r="P24" s="96">
        <f t="shared" si="5"/>
        <v>80</v>
      </c>
      <c r="Q24" s="113">
        <f t="shared" si="6"/>
        <v>12</v>
      </c>
      <c r="R24" s="114">
        <f t="shared" si="7"/>
        <v>85.1456342105263</v>
      </c>
      <c r="S24" s="68">
        <v>2</v>
      </c>
      <c r="T24" s="68"/>
      <c r="U24" s="114">
        <f t="shared" si="8"/>
        <v>83.1456342105263</v>
      </c>
      <c r="V24" s="68"/>
      <c r="W24" s="68"/>
    </row>
    <row r="25" s="1" customFormat="1" ht="20" customHeight="1" spans="1:23">
      <c r="A25" s="68">
        <v>20</v>
      </c>
      <c r="B25" s="75" t="s">
        <v>61</v>
      </c>
      <c r="C25" s="75" t="s">
        <v>62</v>
      </c>
      <c r="D25" s="70">
        <v>86.172</v>
      </c>
      <c r="E25" s="76"/>
      <c r="F25" s="72">
        <f t="shared" si="1"/>
        <v>86.172</v>
      </c>
      <c r="G25" s="73">
        <f t="shared" si="2"/>
        <v>17.2344</v>
      </c>
      <c r="H25" s="74">
        <v>83.7042105263158</v>
      </c>
      <c r="I25" s="91">
        <f t="shared" si="0"/>
        <v>41.8521052631579</v>
      </c>
      <c r="J25" s="92">
        <v>84.626</v>
      </c>
      <c r="K25" s="93">
        <v>4</v>
      </c>
      <c r="L25" s="94">
        <f t="shared" si="3"/>
        <v>88.626</v>
      </c>
      <c r="M25" s="92">
        <f t="shared" si="4"/>
        <v>13.2939</v>
      </c>
      <c r="N25" s="89">
        <v>80</v>
      </c>
      <c r="O25" s="97"/>
      <c r="P25" s="96">
        <f t="shared" si="5"/>
        <v>80</v>
      </c>
      <c r="Q25" s="113">
        <f t="shared" si="6"/>
        <v>12</v>
      </c>
      <c r="R25" s="114">
        <f t="shared" si="7"/>
        <v>84.3804052631579</v>
      </c>
      <c r="S25" s="68"/>
      <c r="T25" s="68"/>
      <c r="U25" s="114">
        <f t="shared" si="8"/>
        <v>84.3804052631579</v>
      </c>
      <c r="V25" s="68"/>
      <c r="W25" s="68"/>
    </row>
    <row r="26" s="1" customFormat="1" ht="20" customHeight="1" spans="1:23">
      <c r="A26" s="68">
        <v>21</v>
      </c>
      <c r="B26" s="69" t="s">
        <v>63</v>
      </c>
      <c r="C26" s="69" t="s">
        <v>64</v>
      </c>
      <c r="D26" s="70">
        <v>91.326</v>
      </c>
      <c r="E26" s="76"/>
      <c r="F26" s="72">
        <f t="shared" si="1"/>
        <v>91.326</v>
      </c>
      <c r="G26" s="73">
        <f t="shared" si="2"/>
        <v>18.2652</v>
      </c>
      <c r="H26" s="74">
        <v>87.1278947368421</v>
      </c>
      <c r="I26" s="91">
        <f t="shared" si="0"/>
        <v>43.563947368421</v>
      </c>
      <c r="J26" s="92">
        <v>91.9103333333333</v>
      </c>
      <c r="K26" s="93">
        <v>4</v>
      </c>
      <c r="L26" s="94">
        <f t="shared" si="3"/>
        <v>95.9103333333333</v>
      </c>
      <c r="M26" s="92">
        <f t="shared" si="4"/>
        <v>14.38655</v>
      </c>
      <c r="N26" s="89">
        <v>80</v>
      </c>
      <c r="O26" s="97">
        <v>9</v>
      </c>
      <c r="P26" s="96">
        <f t="shared" si="5"/>
        <v>89</v>
      </c>
      <c r="Q26" s="113">
        <f t="shared" si="6"/>
        <v>13.35</v>
      </c>
      <c r="R26" s="114">
        <f t="shared" si="7"/>
        <v>89.565697368421</v>
      </c>
      <c r="S26" s="68"/>
      <c r="T26" s="68"/>
      <c r="U26" s="114">
        <f t="shared" si="8"/>
        <v>89.565697368421</v>
      </c>
      <c r="V26" s="68"/>
      <c r="W26" s="68"/>
    </row>
    <row r="27" s="1" customFormat="1" ht="20" customHeight="1" spans="1:23">
      <c r="A27" s="68">
        <v>22</v>
      </c>
      <c r="B27" s="75" t="s">
        <v>65</v>
      </c>
      <c r="C27" s="75" t="s">
        <v>66</v>
      </c>
      <c r="D27" s="70">
        <v>89.718</v>
      </c>
      <c r="E27" s="76"/>
      <c r="F27" s="72">
        <f t="shared" si="1"/>
        <v>89.718</v>
      </c>
      <c r="G27" s="73">
        <f t="shared" si="2"/>
        <v>17.9436</v>
      </c>
      <c r="H27" s="74">
        <v>86.6394736842105</v>
      </c>
      <c r="I27" s="91">
        <f t="shared" si="0"/>
        <v>43.3197368421053</v>
      </c>
      <c r="J27" s="92">
        <v>90.331</v>
      </c>
      <c r="K27" s="93">
        <v>8</v>
      </c>
      <c r="L27" s="94">
        <f t="shared" si="3"/>
        <v>98.331</v>
      </c>
      <c r="M27" s="92">
        <f t="shared" si="4"/>
        <v>14.74965</v>
      </c>
      <c r="N27" s="89">
        <v>80</v>
      </c>
      <c r="O27" s="68">
        <v>11</v>
      </c>
      <c r="P27" s="96">
        <f t="shared" si="5"/>
        <v>91</v>
      </c>
      <c r="Q27" s="113">
        <f t="shared" si="6"/>
        <v>13.65</v>
      </c>
      <c r="R27" s="114">
        <f t="shared" si="7"/>
        <v>89.6629868421053</v>
      </c>
      <c r="S27" s="68">
        <v>2</v>
      </c>
      <c r="T27" s="68"/>
      <c r="U27" s="114">
        <f t="shared" si="8"/>
        <v>87.6629868421053</v>
      </c>
      <c r="V27" s="68"/>
      <c r="W27" s="68"/>
    </row>
    <row r="28" s="1" customFormat="1" ht="20" customHeight="1" spans="1:23">
      <c r="A28" s="68">
        <v>23</v>
      </c>
      <c r="B28" s="69" t="s">
        <v>67</v>
      </c>
      <c r="C28" s="69" t="s">
        <v>68</v>
      </c>
      <c r="D28" s="70">
        <v>86.892</v>
      </c>
      <c r="E28" s="76">
        <v>7</v>
      </c>
      <c r="F28" s="72">
        <f t="shared" si="1"/>
        <v>93.892</v>
      </c>
      <c r="G28" s="73">
        <f t="shared" si="2"/>
        <v>18.7784</v>
      </c>
      <c r="H28" s="74">
        <v>83.8173684210526</v>
      </c>
      <c r="I28" s="91">
        <f t="shared" si="0"/>
        <v>41.9086842105263</v>
      </c>
      <c r="J28" s="92">
        <v>90.738</v>
      </c>
      <c r="K28" s="93">
        <v>15</v>
      </c>
      <c r="L28" s="94">
        <f t="shared" si="3"/>
        <v>105.738</v>
      </c>
      <c r="M28" s="92">
        <f t="shared" si="4"/>
        <v>15.8607</v>
      </c>
      <c r="N28" s="89">
        <v>80</v>
      </c>
      <c r="O28" s="97">
        <v>38</v>
      </c>
      <c r="P28" s="96">
        <f t="shared" si="5"/>
        <v>118</v>
      </c>
      <c r="Q28" s="113">
        <f t="shared" si="6"/>
        <v>17.7</v>
      </c>
      <c r="R28" s="114">
        <f t="shared" si="7"/>
        <v>94.2477842105263</v>
      </c>
      <c r="S28" s="68">
        <v>5</v>
      </c>
      <c r="T28" s="68">
        <v>1</v>
      </c>
      <c r="U28" s="114">
        <f t="shared" si="8"/>
        <v>88.2477842105263</v>
      </c>
      <c r="V28" s="68"/>
      <c r="W28" s="68"/>
    </row>
    <row r="29" s="1" customFormat="1" ht="20" customHeight="1" spans="1:23">
      <c r="A29" s="68">
        <v>24</v>
      </c>
      <c r="B29" s="75" t="s">
        <v>69</v>
      </c>
      <c r="C29" s="75" t="s">
        <v>70</v>
      </c>
      <c r="D29" s="70">
        <v>92.93</v>
      </c>
      <c r="E29" s="76">
        <v>1.5</v>
      </c>
      <c r="F29" s="72">
        <f t="shared" si="1"/>
        <v>94.43</v>
      </c>
      <c r="G29" s="73">
        <f t="shared" si="2"/>
        <v>18.886</v>
      </c>
      <c r="H29" s="74">
        <v>86.9821052631579</v>
      </c>
      <c r="I29" s="91">
        <f t="shared" si="0"/>
        <v>43.491052631579</v>
      </c>
      <c r="J29" s="92">
        <v>90.3156666666667</v>
      </c>
      <c r="K29" s="93">
        <v>4</v>
      </c>
      <c r="L29" s="94">
        <f t="shared" si="3"/>
        <v>94.3156666666667</v>
      </c>
      <c r="M29" s="92">
        <f t="shared" si="4"/>
        <v>14.14735</v>
      </c>
      <c r="N29" s="89">
        <v>80</v>
      </c>
      <c r="O29" s="97">
        <v>33</v>
      </c>
      <c r="P29" s="96">
        <f t="shared" si="5"/>
        <v>113</v>
      </c>
      <c r="Q29" s="113">
        <f t="shared" si="6"/>
        <v>16.95</v>
      </c>
      <c r="R29" s="114">
        <f t="shared" si="7"/>
        <v>93.474402631579</v>
      </c>
      <c r="S29" s="68">
        <v>4</v>
      </c>
      <c r="T29" s="68"/>
      <c r="U29" s="114">
        <f t="shared" si="8"/>
        <v>89.474402631579</v>
      </c>
      <c r="V29" s="68"/>
      <c r="W29" s="68"/>
    </row>
    <row r="30" s="1" customFormat="1" ht="20" customHeight="1" spans="1:23">
      <c r="A30" s="68">
        <v>25</v>
      </c>
      <c r="B30" s="69" t="s">
        <v>71</v>
      </c>
      <c r="C30" s="69" t="s">
        <v>72</v>
      </c>
      <c r="D30" s="70">
        <v>87.518</v>
      </c>
      <c r="E30" s="76"/>
      <c r="F30" s="72">
        <f t="shared" si="1"/>
        <v>87.518</v>
      </c>
      <c r="G30" s="73">
        <f t="shared" si="2"/>
        <v>17.5036</v>
      </c>
      <c r="H30" s="74">
        <v>85.0563157894737</v>
      </c>
      <c r="I30" s="91">
        <f t="shared" si="0"/>
        <v>42.5281578947369</v>
      </c>
      <c r="J30" s="92">
        <v>89.4653333333333</v>
      </c>
      <c r="K30" s="93">
        <v>4</v>
      </c>
      <c r="L30" s="94">
        <f t="shared" si="3"/>
        <v>93.4653333333333</v>
      </c>
      <c r="M30" s="92">
        <f t="shared" si="4"/>
        <v>14.0198</v>
      </c>
      <c r="N30" s="89">
        <v>80</v>
      </c>
      <c r="O30" s="97"/>
      <c r="P30" s="96">
        <f t="shared" si="5"/>
        <v>80</v>
      </c>
      <c r="Q30" s="113">
        <f t="shared" si="6"/>
        <v>12</v>
      </c>
      <c r="R30" s="114">
        <f t="shared" si="7"/>
        <v>86.0515578947368</v>
      </c>
      <c r="S30" s="68"/>
      <c r="T30" s="68"/>
      <c r="U30" s="114">
        <f t="shared" si="8"/>
        <v>86.0515578947368</v>
      </c>
      <c r="V30" s="68"/>
      <c r="W30" s="68"/>
    </row>
    <row r="31" s="1" customFormat="1" ht="20" customHeight="1" spans="1:23">
      <c r="A31" s="68">
        <v>26</v>
      </c>
      <c r="B31" s="75" t="s">
        <v>73</v>
      </c>
      <c r="C31" s="75" t="s">
        <v>74</v>
      </c>
      <c r="D31" s="70">
        <v>91.234</v>
      </c>
      <c r="E31" s="76"/>
      <c r="F31" s="72">
        <f t="shared" si="1"/>
        <v>91.234</v>
      </c>
      <c r="G31" s="73">
        <f t="shared" si="2"/>
        <v>18.2468</v>
      </c>
      <c r="H31" s="74">
        <v>88.3963157894737</v>
      </c>
      <c r="I31" s="91">
        <f t="shared" si="0"/>
        <v>44.1981578947369</v>
      </c>
      <c r="J31" s="92">
        <v>90.7986666666667</v>
      </c>
      <c r="K31" s="93">
        <v>4</v>
      </c>
      <c r="L31" s="94">
        <f t="shared" si="3"/>
        <v>94.7986666666667</v>
      </c>
      <c r="M31" s="92">
        <f t="shared" si="4"/>
        <v>14.2198</v>
      </c>
      <c r="N31" s="89">
        <v>80</v>
      </c>
      <c r="O31" s="68">
        <v>11</v>
      </c>
      <c r="P31" s="96">
        <f t="shared" si="5"/>
        <v>91</v>
      </c>
      <c r="Q31" s="113">
        <f t="shared" si="6"/>
        <v>13.65</v>
      </c>
      <c r="R31" s="114">
        <f t="shared" si="7"/>
        <v>90.3147578947369</v>
      </c>
      <c r="S31" s="68"/>
      <c r="T31" s="68"/>
      <c r="U31" s="114">
        <f t="shared" si="8"/>
        <v>90.3147578947369</v>
      </c>
      <c r="V31" s="68"/>
      <c r="W31" s="68"/>
    </row>
    <row r="32" s="1" customFormat="1" ht="20" customHeight="1" spans="1:23">
      <c r="A32" s="68">
        <v>27</v>
      </c>
      <c r="B32" s="69" t="s">
        <v>75</v>
      </c>
      <c r="C32" s="69" t="s">
        <v>76</v>
      </c>
      <c r="D32" s="70">
        <v>94.754</v>
      </c>
      <c r="E32" s="76"/>
      <c r="F32" s="72">
        <f t="shared" si="1"/>
        <v>94.754</v>
      </c>
      <c r="G32" s="73">
        <f t="shared" si="2"/>
        <v>18.9508</v>
      </c>
      <c r="H32" s="74">
        <v>88.7857894736842</v>
      </c>
      <c r="I32" s="91">
        <f t="shared" si="0"/>
        <v>44.3928947368421</v>
      </c>
      <c r="J32" s="92">
        <v>92.1286666666667</v>
      </c>
      <c r="K32" s="93">
        <v>10</v>
      </c>
      <c r="L32" s="94">
        <f t="shared" si="3"/>
        <v>102.128666666667</v>
      </c>
      <c r="M32" s="92">
        <f t="shared" si="4"/>
        <v>15.3193</v>
      </c>
      <c r="N32" s="89">
        <v>80</v>
      </c>
      <c r="O32" s="97">
        <v>44</v>
      </c>
      <c r="P32" s="96">
        <f t="shared" si="5"/>
        <v>124</v>
      </c>
      <c r="Q32" s="113">
        <f t="shared" si="6"/>
        <v>18.6</v>
      </c>
      <c r="R32" s="114">
        <f t="shared" si="7"/>
        <v>97.2629947368421</v>
      </c>
      <c r="S32" s="68">
        <v>2</v>
      </c>
      <c r="T32" s="68"/>
      <c r="U32" s="114">
        <f t="shared" si="8"/>
        <v>95.2629947368421</v>
      </c>
      <c r="V32" s="68"/>
      <c r="W32" s="68"/>
    </row>
    <row r="33" s="1" customFormat="1" ht="20" customHeight="1" spans="1:23">
      <c r="A33" s="68">
        <v>28</v>
      </c>
      <c r="B33" s="75" t="s">
        <v>77</v>
      </c>
      <c r="C33" s="75" t="s">
        <v>78</v>
      </c>
      <c r="D33" s="70">
        <v>88.088</v>
      </c>
      <c r="E33" s="76"/>
      <c r="F33" s="72">
        <f t="shared" si="1"/>
        <v>88.088</v>
      </c>
      <c r="G33" s="73">
        <f t="shared" si="2"/>
        <v>17.6176</v>
      </c>
      <c r="H33" s="74">
        <v>83.5236842105263</v>
      </c>
      <c r="I33" s="91">
        <f t="shared" si="0"/>
        <v>41.7618421052631</v>
      </c>
      <c r="J33" s="92">
        <v>90.7346666666667</v>
      </c>
      <c r="K33" s="93">
        <v>4</v>
      </c>
      <c r="L33" s="94">
        <f t="shared" si="3"/>
        <v>94.7346666666667</v>
      </c>
      <c r="M33" s="92">
        <f t="shared" si="4"/>
        <v>14.2102</v>
      </c>
      <c r="N33" s="89">
        <v>80</v>
      </c>
      <c r="O33" s="97">
        <v>5</v>
      </c>
      <c r="P33" s="96">
        <f t="shared" si="5"/>
        <v>85</v>
      </c>
      <c r="Q33" s="113">
        <f t="shared" si="6"/>
        <v>12.75</v>
      </c>
      <c r="R33" s="114">
        <f t="shared" si="7"/>
        <v>86.3396421052632</v>
      </c>
      <c r="S33" s="68"/>
      <c r="T33" s="68"/>
      <c r="U33" s="114">
        <f t="shared" si="8"/>
        <v>86.3396421052632</v>
      </c>
      <c r="V33" s="68"/>
      <c r="W33" s="68"/>
    </row>
    <row r="34" s="1" customFormat="1" ht="20" customHeight="1" spans="1:23">
      <c r="A34" s="68">
        <v>29</v>
      </c>
      <c r="B34" s="69" t="s">
        <v>79</v>
      </c>
      <c r="C34" s="69" t="s">
        <v>80</v>
      </c>
      <c r="D34" s="70">
        <v>91.028</v>
      </c>
      <c r="E34" s="76"/>
      <c r="F34" s="72">
        <f t="shared" si="1"/>
        <v>91.028</v>
      </c>
      <c r="G34" s="73">
        <f t="shared" si="2"/>
        <v>18.2056</v>
      </c>
      <c r="H34" s="74">
        <v>88.0652631578947</v>
      </c>
      <c r="I34" s="91">
        <f t="shared" si="0"/>
        <v>44.0326315789474</v>
      </c>
      <c r="J34" s="92">
        <v>90.3076666666667</v>
      </c>
      <c r="K34" s="93">
        <v>4</v>
      </c>
      <c r="L34" s="94">
        <f t="shared" si="3"/>
        <v>94.3076666666667</v>
      </c>
      <c r="M34" s="92">
        <f t="shared" si="4"/>
        <v>14.14615</v>
      </c>
      <c r="N34" s="89">
        <v>80</v>
      </c>
      <c r="O34" s="97">
        <v>9</v>
      </c>
      <c r="P34" s="96">
        <f t="shared" si="5"/>
        <v>89</v>
      </c>
      <c r="Q34" s="113">
        <f t="shared" si="6"/>
        <v>13.35</v>
      </c>
      <c r="R34" s="114">
        <f t="shared" si="7"/>
        <v>89.7343815789473</v>
      </c>
      <c r="S34" s="68"/>
      <c r="T34" s="68"/>
      <c r="U34" s="114">
        <f t="shared" si="8"/>
        <v>89.7343815789473</v>
      </c>
      <c r="V34" s="68"/>
      <c r="W34" s="68"/>
    </row>
    <row r="35" s="1" customFormat="1" ht="20" customHeight="1" spans="1:23">
      <c r="A35" s="68">
        <v>30</v>
      </c>
      <c r="B35" s="75" t="s">
        <v>81</v>
      </c>
      <c r="C35" s="75" t="s">
        <v>82</v>
      </c>
      <c r="D35" s="70">
        <v>88.594</v>
      </c>
      <c r="E35" s="76"/>
      <c r="F35" s="72">
        <f t="shared" si="1"/>
        <v>88.594</v>
      </c>
      <c r="G35" s="73">
        <f t="shared" si="2"/>
        <v>17.7188</v>
      </c>
      <c r="H35" s="74">
        <v>87.1963157894737</v>
      </c>
      <c r="I35" s="91">
        <f t="shared" si="0"/>
        <v>43.5981578947369</v>
      </c>
      <c r="J35" s="92">
        <v>91.089</v>
      </c>
      <c r="K35" s="93">
        <v>4</v>
      </c>
      <c r="L35" s="94">
        <f t="shared" si="3"/>
        <v>95.089</v>
      </c>
      <c r="M35" s="92">
        <f t="shared" si="4"/>
        <v>14.26335</v>
      </c>
      <c r="N35" s="89">
        <v>80</v>
      </c>
      <c r="O35" s="97">
        <v>7</v>
      </c>
      <c r="P35" s="96">
        <f t="shared" si="5"/>
        <v>87</v>
      </c>
      <c r="Q35" s="113">
        <f t="shared" si="6"/>
        <v>13.05</v>
      </c>
      <c r="R35" s="114">
        <f t="shared" si="7"/>
        <v>88.6303078947368</v>
      </c>
      <c r="S35" s="68">
        <v>5</v>
      </c>
      <c r="T35" s="68">
        <v>1</v>
      </c>
      <c r="U35" s="114">
        <f t="shared" si="8"/>
        <v>82.6303078947368</v>
      </c>
      <c r="V35" s="68"/>
      <c r="W35" s="68"/>
    </row>
    <row r="36" s="1" customFormat="1" ht="20" customHeight="1" spans="1:23">
      <c r="A36" s="68">
        <v>31</v>
      </c>
      <c r="B36" s="69" t="s">
        <v>83</v>
      </c>
      <c r="C36" s="69" t="s">
        <v>84</v>
      </c>
      <c r="D36" s="70">
        <v>90.798</v>
      </c>
      <c r="E36" s="76"/>
      <c r="F36" s="72">
        <f t="shared" si="1"/>
        <v>90.798</v>
      </c>
      <c r="G36" s="73">
        <f t="shared" si="2"/>
        <v>18.1596</v>
      </c>
      <c r="H36" s="74">
        <v>88.5152631578947</v>
      </c>
      <c r="I36" s="91">
        <f t="shared" si="0"/>
        <v>44.2576315789473</v>
      </c>
      <c r="J36" s="92">
        <v>91.7653333333333</v>
      </c>
      <c r="K36" s="93">
        <v>7</v>
      </c>
      <c r="L36" s="94">
        <f t="shared" si="3"/>
        <v>98.7653333333333</v>
      </c>
      <c r="M36" s="92">
        <f t="shared" si="4"/>
        <v>14.8148</v>
      </c>
      <c r="N36" s="89">
        <v>80</v>
      </c>
      <c r="O36" s="97">
        <v>11</v>
      </c>
      <c r="P36" s="96">
        <f t="shared" si="5"/>
        <v>91</v>
      </c>
      <c r="Q36" s="113">
        <f t="shared" si="6"/>
        <v>13.65</v>
      </c>
      <c r="R36" s="114">
        <f t="shared" si="7"/>
        <v>90.8820315789473</v>
      </c>
      <c r="S36" s="68">
        <v>5</v>
      </c>
      <c r="T36" s="68">
        <v>1</v>
      </c>
      <c r="U36" s="114">
        <f t="shared" si="8"/>
        <v>84.8820315789473</v>
      </c>
      <c r="V36" s="68"/>
      <c r="W36" s="68"/>
    </row>
    <row r="37" s="1" customFormat="1" ht="20" customHeight="1" spans="1:23">
      <c r="A37" s="68">
        <v>32</v>
      </c>
      <c r="B37" s="75" t="s">
        <v>85</v>
      </c>
      <c r="C37" s="75" t="s">
        <v>86</v>
      </c>
      <c r="D37" s="70">
        <v>91.912</v>
      </c>
      <c r="E37" s="76"/>
      <c r="F37" s="72">
        <f t="shared" si="1"/>
        <v>91.912</v>
      </c>
      <c r="G37" s="73">
        <f t="shared" si="2"/>
        <v>18.3824</v>
      </c>
      <c r="H37" s="74">
        <v>88.1768421052632</v>
      </c>
      <c r="I37" s="91">
        <f t="shared" si="0"/>
        <v>44.0884210526316</v>
      </c>
      <c r="J37" s="92">
        <v>91.5346666666667</v>
      </c>
      <c r="K37" s="93">
        <v>4</v>
      </c>
      <c r="L37" s="94">
        <f t="shared" si="3"/>
        <v>95.5346666666667</v>
      </c>
      <c r="M37" s="92">
        <f t="shared" si="4"/>
        <v>14.3302</v>
      </c>
      <c r="N37" s="89">
        <v>80</v>
      </c>
      <c r="O37" s="97">
        <v>21</v>
      </c>
      <c r="P37" s="96">
        <f t="shared" si="5"/>
        <v>101</v>
      </c>
      <c r="Q37" s="113">
        <f t="shared" si="6"/>
        <v>15.15</v>
      </c>
      <c r="R37" s="114">
        <f t="shared" si="7"/>
        <v>91.9510210526316</v>
      </c>
      <c r="S37" s="68"/>
      <c r="T37" s="68"/>
      <c r="U37" s="114">
        <f t="shared" si="8"/>
        <v>91.9510210526316</v>
      </c>
      <c r="V37" s="68"/>
      <c r="W37" s="68"/>
    </row>
    <row r="38" s="1" customFormat="1" ht="20" customHeight="1" spans="1:23">
      <c r="A38" s="68">
        <v>33</v>
      </c>
      <c r="B38" s="69" t="s">
        <v>87</v>
      </c>
      <c r="C38" s="69" t="s">
        <v>88</v>
      </c>
      <c r="D38" s="70">
        <v>89.462</v>
      </c>
      <c r="E38" s="77"/>
      <c r="F38" s="72">
        <f t="shared" si="1"/>
        <v>89.462</v>
      </c>
      <c r="G38" s="73">
        <f t="shared" si="2"/>
        <v>17.8924</v>
      </c>
      <c r="H38" s="74">
        <v>87.5778947368421</v>
      </c>
      <c r="I38" s="91">
        <f t="shared" si="0"/>
        <v>43.788947368421</v>
      </c>
      <c r="J38" s="92">
        <v>89.9273333333333</v>
      </c>
      <c r="K38" s="98">
        <v>4</v>
      </c>
      <c r="L38" s="94">
        <f t="shared" si="3"/>
        <v>93.9273333333333</v>
      </c>
      <c r="M38" s="92">
        <f t="shared" si="4"/>
        <v>14.0891</v>
      </c>
      <c r="N38" s="89">
        <v>80</v>
      </c>
      <c r="O38" s="97">
        <v>15</v>
      </c>
      <c r="P38" s="96">
        <f t="shared" si="5"/>
        <v>95</v>
      </c>
      <c r="Q38" s="113">
        <f t="shared" si="6"/>
        <v>14.25</v>
      </c>
      <c r="R38" s="114">
        <f t="shared" si="7"/>
        <v>90.020447368421</v>
      </c>
      <c r="S38" s="68">
        <v>2</v>
      </c>
      <c r="T38" s="68"/>
      <c r="U38" s="114">
        <f t="shared" si="8"/>
        <v>88.020447368421</v>
      </c>
      <c r="V38" s="68"/>
      <c r="W38" s="68"/>
    </row>
    <row r="39" s="1" customFormat="1" ht="20" customHeight="1" spans="1:23">
      <c r="A39" s="68"/>
      <c r="B39" s="75" t="s">
        <v>89</v>
      </c>
      <c r="C39" s="75" t="s">
        <v>90</v>
      </c>
      <c r="D39" s="70">
        <v>91.738</v>
      </c>
      <c r="E39" s="76">
        <v>1</v>
      </c>
      <c r="F39" s="72">
        <f t="shared" si="1"/>
        <v>92.738</v>
      </c>
      <c r="G39" s="73">
        <f t="shared" si="2"/>
        <v>18.5476</v>
      </c>
      <c r="H39" s="74">
        <v>86.9410526315789</v>
      </c>
      <c r="I39" s="91">
        <f t="shared" si="0"/>
        <v>43.4705263157894</v>
      </c>
      <c r="J39" s="92">
        <v>92.0993333333333</v>
      </c>
      <c r="K39" s="93">
        <v>11</v>
      </c>
      <c r="L39" s="94">
        <f t="shared" si="3"/>
        <v>103.099333333333</v>
      </c>
      <c r="M39" s="92">
        <f t="shared" si="4"/>
        <v>15.4649</v>
      </c>
      <c r="N39" s="89">
        <v>80</v>
      </c>
      <c r="O39" s="97">
        <v>41</v>
      </c>
      <c r="P39" s="96">
        <f t="shared" si="5"/>
        <v>121</v>
      </c>
      <c r="Q39" s="113">
        <f t="shared" si="6"/>
        <v>18.15</v>
      </c>
      <c r="R39" s="114">
        <f t="shared" si="7"/>
        <v>95.6330263157894</v>
      </c>
      <c r="S39" s="68">
        <v>2</v>
      </c>
      <c r="T39" s="68"/>
      <c r="U39" s="114">
        <f t="shared" si="8"/>
        <v>93.6330263157894</v>
      </c>
      <c r="V39" s="68"/>
      <c r="W39" s="68"/>
    </row>
    <row r="40" s="1" customFormat="1" ht="20" customHeight="1" spans="1:23">
      <c r="A40" s="68"/>
      <c r="B40" s="69" t="s">
        <v>91</v>
      </c>
      <c r="C40" s="69" t="s">
        <v>92</v>
      </c>
      <c r="D40" s="70">
        <v>92.716</v>
      </c>
      <c r="E40" s="76"/>
      <c r="F40" s="72">
        <f t="shared" si="1"/>
        <v>92.716</v>
      </c>
      <c r="G40" s="73">
        <f t="shared" si="2"/>
        <v>18.5432</v>
      </c>
      <c r="H40" s="74">
        <v>86.4768421052632</v>
      </c>
      <c r="I40" s="91">
        <f t="shared" si="0"/>
        <v>43.2384210526316</v>
      </c>
      <c r="J40" s="92">
        <v>91.5193333333333</v>
      </c>
      <c r="K40" s="93">
        <v>4</v>
      </c>
      <c r="L40" s="94">
        <f t="shared" si="3"/>
        <v>95.5193333333333</v>
      </c>
      <c r="M40" s="92">
        <f t="shared" si="4"/>
        <v>14.3279</v>
      </c>
      <c r="N40" s="89">
        <v>80</v>
      </c>
      <c r="O40" s="97">
        <v>13</v>
      </c>
      <c r="P40" s="96">
        <f t="shared" si="5"/>
        <v>93</v>
      </c>
      <c r="Q40" s="113">
        <f t="shared" si="6"/>
        <v>13.95</v>
      </c>
      <c r="R40" s="114">
        <f t="shared" si="7"/>
        <v>90.0595210526316</v>
      </c>
      <c r="S40" s="68">
        <v>8</v>
      </c>
      <c r="T40" s="68"/>
      <c r="U40" s="114">
        <f t="shared" si="8"/>
        <v>82.0595210526316</v>
      </c>
      <c r="V40" s="68"/>
      <c r="W40" s="68"/>
    </row>
    <row r="41" s="1" customFormat="1" ht="20" customHeight="1" spans="1:23">
      <c r="A41" s="68"/>
      <c r="B41" s="75" t="s">
        <v>93</v>
      </c>
      <c r="C41" s="75" t="s">
        <v>94</v>
      </c>
      <c r="D41" s="70">
        <v>84.412</v>
      </c>
      <c r="E41" s="76"/>
      <c r="F41" s="72">
        <f t="shared" si="1"/>
        <v>84.412</v>
      </c>
      <c r="G41" s="73">
        <f t="shared" si="2"/>
        <v>16.8824</v>
      </c>
      <c r="H41" s="74">
        <v>80.7463157894737</v>
      </c>
      <c r="I41" s="91">
        <f t="shared" si="0"/>
        <v>40.3731578947368</v>
      </c>
      <c r="J41" s="92">
        <v>86.8506666666667</v>
      </c>
      <c r="K41" s="93">
        <v>4</v>
      </c>
      <c r="L41" s="94">
        <f t="shared" si="3"/>
        <v>90.8506666666667</v>
      </c>
      <c r="M41" s="92">
        <f t="shared" si="4"/>
        <v>13.6276</v>
      </c>
      <c r="N41" s="89">
        <v>80</v>
      </c>
      <c r="O41" s="97"/>
      <c r="P41" s="96">
        <f t="shared" si="5"/>
        <v>80</v>
      </c>
      <c r="Q41" s="113">
        <f t="shared" si="6"/>
        <v>12</v>
      </c>
      <c r="R41" s="114">
        <f t="shared" si="7"/>
        <v>82.8831578947369</v>
      </c>
      <c r="S41" s="68">
        <v>2</v>
      </c>
      <c r="T41" s="68"/>
      <c r="U41" s="114">
        <f t="shared" si="8"/>
        <v>80.8831578947369</v>
      </c>
      <c r="V41" s="68"/>
      <c r="W41" s="68"/>
    </row>
    <row r="42" s="1" customFormat="1" ht="20" customHeight="1" spans="1:23">
      <c r="A42" s="68"/>
      <c r="B42" s="69" t="s">
        <v>95</v>
      </c>
      <c r="C42" s="69" t="s">
        <v>96</v>
      </c>
      <c r="D42" s="70">
        <v>84.29</v>
      </c>
      <c r="E42" s="76"/>
      <c r="F42" s="72">
        <f t="shared" si="1"/>
        <v>84.29</v>
      </c>
      <c r="G42" s="73">
        <f t="shared" si="2"/>
        <v>16.858</v>
      </c>
      <c r="H42" s="74">
        <v>83.9752631578947</v>
      </c>
      <c r="I42" s="91">
        <f t="shared" si="0"/>
        <v>41.9876315789474</v>
      </c>
      <c r="J42" s="92">
        <v>87.2266666666667</v>
      </c>
      <c r="K42" s="93">
        <v>4</v>
      </c>
      <c r="L42" s="94">
        <f t="shared" si="3"/>
        <v>91.2266666666667</v>
      </c>
      <c r="M42" s="92">
        <f t="shared" si="4"/>
        <v>13.684</v>
      </c>
      <c r="N42" s="89">
        <v>80</v>
      </c>
      <c r="O42" s="97"/>
      <c r="P42" s="96">
        <f t="shared" si="5"/>
        <v>80</v>
      </c>
      <c r="Q42" s="113">
        <f t="shared" si="6"/>
        <v>12</v>
      </c>
      <c r="R42" s="114">
        <f t="shared" si="7"/>
        <v>84.5296315789473</v>
      </c>
      <c r="S42" s="68">
        <v>2</v>
      </c>
      <c r="T42" s="68"/>
      <c r="U42" s="114">
        <f t="shared" si="8"/>
        <v>82.5296315789473</v>
      </c>
      <c r="V42" s="68"/>
      <c r="W42" s="68"/>
    </row>
    <row r="43" s="1" customFormat="1" ht="20" customHeight="1" spans="1:23">
      <c r="A43" s="68"/>
      <c r="B43" s="75" t="s">
        <v>97</v>
      </c>
      <c r="C43" s="75" t="s">
        <v>98</v>
      </c>
      <c r="D43" s="70">
        <v>90.758</v>
      </c>
      <c r="E43" s="76"/>
      <c r="F43" s="72">
        <f t="shared" si="1"/>
        <v>90.758</v>
      </c>
      <c r="G43" s="73">
        <f t="shared" si="2"/>
        <v>18.1516</v>
      </c>
      <c r="H43" s="74">
        <v>85.3221052631579</v>
      </c>
      <c r="I43" s="91">
        <f t="shared" si="0"/>
        <v>42.6610526315789</v>
      </c>
      <c r="J43" s="92">
        <v>90.8926666666667</v>
      </c>
      <c r="K43" s="93">
        <v>4</v>
      </c>
      <c r="L43" s="94">
        <f t="shared" si="3"/>
        <v>94.8926666666667</v>
      </c>
      <c r="M43" s="92">
        <f t="shared" si="4"/>
        <v>14.2339</v>
      </c>
      <c r="N43" s="89">
        <v>80</v>
      </c>
      <c r="O43" s="97">
        <v>2</v>
      </c>
      <c r="P43" s="96">
        <f t="shared" si="5"/>
        <v>82</v>
      </c>
      <c r="Q43" s="113">
        <f t="shared" si="6"/>
        <v>12.3</v>
      </c>
      <c r="R43" s="114">
        <f t="shared" si="7"/>
        <v>87.3465526315789</v>
      </c>
      <c r="S43" s="68">
        <v>4</v>
      </c>
      <c r="T43" s="68"/>
      <c r="U43" s="114">
        <f t="shared" si="8"/>
        <v>83.3465526315789</v>
      </c>
      <c r="V43" s="68"/>
      <c r="W43" s="68"/>
    </row>
    <row r="44" s="1" customFormat="1" ht="20" customHeight="1" spans="1:23">
      <c r="A44" s="68"/>
      <c r="B44" s="69" t="s">
        <v>99</v>
      </c>
      <c r="C44" s="69" t="s">
        <v>100</v>
      </c>
      <c r="D44" s="70">
        <v>88.644</v>
      </c>
      <c r="E44" s="76"/>
      <c r="F44" s="72">
        <f t="shared" si="1"/>
        <v>88.644</v>
      </c>
      <c r="G44" s="73">
        <f t="shared" si="2"/>
        <v>17.7288</v>
      </c>
      <c r="H44" s="74">
        <v>82.3863157894737</v>
      </c>
      <c r="I44" s="91">
        <f t="shared" si="0"/>
        <v>41.1931578947368</v>
      </c>
      <c r="J44" s="92">
        <v>88.1093333333333</v>
      </c>
      <c r="K44" s="93">
        <v>4</v>
      </c>
      <c r="L44" s="94">
        <f t="shared" si="3"/>
        <v>92.1093333333333</v>
      </c>
      <c r="M44" s="92">
        <f t="shared" si="4"/>
        <v>13.8164</v>
      </c>
      <c r="N44" s="89">
        <v>80</v>
      </c>
      <c r="O44" s="97"/>
      <c r="P44" s="96">
        <f t="shared" si="5"/>
        <v>80</v>
      </c>
      <c r="Q44" s="113">
        <f t="shared" si="6"/>
        <v>12</v>
      </c>
      <c r="R44" s="114">
        <f t="shared" si="7"/>
        <v>84.7383578947369</v>
      </c>
      <c r="S44" s="68"/>
      <c r="T44" s="68"/>
      <c r="U44" s="114">
        <f t="shared" si="8"/>
        <v>84.7383578947369</v>
      </c>
      <c r="V44" s="68"/>
      <c r="W44" s="68"/>
    </row>
    <row r="45" s="1" customFormat="1" ht="20" customHeight="1" spans="1:23">
      <c r="A45" s="68"/>
      <c r="B45" s="75" t="s">
        <v>101</v>
      </c>
      <c r="C45" s="75" t="s">
        <v>102</v>
      </c>
      <c r="D45" s="70">
        <v>92.86</v>
      </c>
      <c r="E45" s="76"/>
      <c r="F45" s="72">
        <f t="shared" si="1"/>
        <v>92.86</v>
      </c>
      <c r="G45" s="73">
        <f t="shared" si="2"/>
        <v>18.572</v>
      </c>
      <c r="H45" s="74">
        <v>87.9952631578947</v>
      </c>
      <c r="I45" s="91">
        <f t="shared" si="0"/>
        <v>43.9976315789473</v>
      </c>
      <c r="J45" s="92">
        <v>88.4213333333333</v>
      </c>
      <c r="K45" s="93">
        <v>7</v>
      </c>
      <c r="L45" s="94">
        <f t="shared" si="3"/>
        <v>95.4213333333333</v>
      </c>
      <c r="M45" s="92">
        <f t="shared" si="4"/>
        <v>14.3132</v>
      </c>
      <c r="N45" s="89">
        <v>80</v>
      </c>
      <c r="O45" s="97">
        <v>17</v>
      </c>
      <c r="P45" s="96">
        <f t="shared" si="5"/>
        <v>97</v>
      </c>
      <c r="Q45" s="113">
        <f t="shared" si="6"/>
        <v>14.55</v>
      </c>
      <c r="R45" s="114">
        <f t="shared" si="7"/>
        <v>91.4328315789473</v>
      </c>
      <c r="S45" s="68">
        <v>4</v>
      </c>
      <c r="T45" s="68"/>
      <c r="U45" s="114">
        <f t="shared" si="8"/>
        <v>87.4328315789473</v>
      </c>
      <c r="V45" s="68"/>
      <c r="W45" s="68"/>
    </row>
    <row r="46" s="1" customFormat="1" ht="20" customHeight="1" spans="1:23">
      <c r="A46" s="68"/>
      <c r="B46" s="69" t="s">
        <v>103</v>
      </c>
      <c r="C46" s="69" t="s">
        <v>104</v>
      </c>
      <c r="D46" s="70">
        <v>90.408</v>
      </c>
      <c r="E46" s="76"/>
      <c r="F46" s="72">
        <f t="shared" si="1"/>
        <v>90.408</v>
      </c>
      <c r="G46" s="73">
        <f t="shared" si="2"/>
        <v>18.0816</v>
      </c>
      <c r="H46" s="74">
        <v>87.3447368421053</v>
      </c>
      <c r="I46" s="91">
        <f t="shared" si="0"/>
        <v>43.6723684210527</v>
      </c>
      <c r="J46" s="92">
        <v>91.5243333333333</v>
      </c>
      <c r="K46" s="93">
        <v>7</v>
      </c>
      <c r="L46" s="94">
        <f t="shared" si="3"/>
        <v>98.5243333333333</v>
      </c>
      <c r="M46" s="92">
        <f t="shared" si="4"/>
        <v>14.77865</v>
      </c>
      <c r="N46" s="89">
        <v>80</v>
      </c>
      <c r="O46" s="97">
        <v>9</v>
      </c>
      <c r="P46" s="96">
        <f t="shared" si="5"/>
        <v>89</v>
      </c>
      <c r="Q46" s="113">
        <f t="shared" si="6"/>
        <v>13.35</v>
      </c>
      <c r="R46" s="114">
        <f t="shared" si="7"/>
        <v>89.8826184210526</v>
      </c>
      <c r="S46" s="68"/>
      <c r="T46" s="68"/>
      <c r="U46" s="114">
        <f t="shared" si="8"/>
        <v>89.8826184210526</v>
      </c>
      <c r="V46" s="68"/>
      <c r="W46" s="68"/>
    </row>
    <row r="47" s="1" customFormat="1" ht="20" customHeight="1" spans="1:23">
      <c r="A47" s="68"/>
      <c r="B47" s="75" t="s">
        <v>105</v>
      </c>
      <c r="C47" s="75" t="s">
        <v>106</v>
      </c>
      <c r="D47" s="70">
        <v>91.852</v>
      </c>
      <c r="E47" s="76"/>
      <c r="F47" s="72">
        <f t="shared" si="1"/>
        <v>91.852</v>
      </c>
      <c r="G47" s="73">
        <f t="shared" si="2"/>
        <v>18.3704</v>
      </c>
      <c r="H47" s="74">
        <v>88.2521052631579</v>
      </c>
      <c r="I47" s="91">
        <f t="shared" si="0"/>
        <v>44.126052631579</v>
      </c>
      <c r="J47" s="92">
        <v>90.6343333333333</v>
      </c>
      <c r="K47" s="93">
        <v>8</v>
      </c>
      <c r="L47" s="94">
        <f t="shared" si="3"/>
        <v>98.6343333333333</v>
      </c>
      <c r="M47" s="92">
        <f t="shared" si="4"/>
        <v>14.79515</v>
      </c>
      <c r="N47" s="89">
        <v>80</v>
      </c>
      <c r="O47" s="97">
        <v>17</v>
      </c>
      <c r="P47" s="96">
        <f t="shared" si="5"/>
        <v>97</v>
      </c>
      <c r="Q47" s="113">
        <f t="shared" si="6"/>
        <v>14.55</v>
      </c>
      <c r="R47" s="114">
        <f t="shared" si="7"/>
        <v>91.8416026315789</v>
      </c>
      <c r="S47" s="68">
        <v>8</v>
      </c>
      <c r="T47" s="68"/>
      <c r="U47" s="114">
        <f t="shared" si="8"/>
        <v>83.8416026315789</v>
      </c>
      <c r="V47" s="68"/>
      <c r="W47" s="68"/>
    </row>
    <row r="48" s="1" customFormat="1" ht="20" customHeight="1" spans="1:23">
      <c r="A48" s="68"/>
      <c r="B48" s="69" t="s">
        <v>107</v>
      </c>
      <c r="C48" s="69" t="s">
        <v>108</v>
      </c>
      <c r="D48" s="70">
        <v>86.094</v>
      </c>
      <c r="E48" s="76">
        <v>1</v>
      </c>
      <c r="F48" s="72">
        <f t="shared" si="1"/>
        <v>87.094</v>
      </c>
      <c r="G48" s="73">
        <f t="shared" si="2"/>
        <v>17.4188</v>
      </c>
      <c r="H48" s="74">
        <v>84.4678947368421</v>
      </c>
      <c r="I48" s="91">
        <f t="shared" si="0"/>
        <v>42.233947368421</v>
      </c>
      <c r="J48" s="92">
        <v>90.932</v>
      </c>
      <c r="K48" s="93">
        <v>8</v>
      </c>
      <c r="L48" s="94">
        <f t="shared" si="3"/>
        <v>98.932</v>
      </c>
      <c r="M48" s="92">
        <f t="shared" si="4"/>
        <v>14.8398</v>
      </c>
      <c r="N48" s="89">
        <v>80</v>
      </c>
      <c r="O48" s="97">
        <v>12</v>
      </c>
      <c r="P48" s="96">
        <f t="shared" si="5"/>
        <v>92</v>
      </c>
      <c r="Q48" s="113">
        <f t="shared" si="6"/>
        <v>13.8</v>
      </c>
      <c r="R48" s="114">
        <f t="shared" si="7"/>
        <v>88.292547368421</v>
      </c>
      <c r="S48" s="68">
        <v>8</v>
      </c>
      <c r="T48" s="68">
        <v>3</v>
      </c>
      <c r="U48" s="114">
        <f t="shared" si="8"/>
        <v>77.292547368421</v>
      </c>
      <c r="V48" s="68"/>
      <c r="W48" s="68"/>
    </row>
    <row r="49" s="1" customFormat="1" ht="20" customHeight="1" spans="1:23">
      <c r="A49" s="68"/>
      <c r="B49" s="75" t="s">
        <v>109</v>
      </c>
      <c r="C49" s="75" t="s">
        <v>110</v>
      </c>
      <c r="D49" s="70">
        <v>86.512</v>
      </c>
      <c r="E49" s="76"/>
      <c r="F49" s="72">
        <f t="shared" si="1"/>
        <v>86.512</v>
      </c>
      <c r="G49" s="73">
        <f t="shared" si="2"/>
        <v>17.3024</v>
      </c>
      <c r="H49" s="74">
        <v>84.5442105263158</v>
      </c>
      <c r="I49" s="91">
        <f t="shared" si="0"/>
        <v>42.2721052631579</v>
      </c>
      <c r="J49" s="92">
        <v>88.7223333333333</v>
      </c>
      <c r="K49" s="93">
        <v>8</v>
      </c>
      <c r="L49" s="94">
        <f t="shared" si="3"/>
        <v>96.7223333333333</v>
      </c>
      <c r="M49" s="92">
        <f t="shared" si="4"/>
        <v>14.50835</v>
      </c>
      <c r="N49" s="89">
        <v>80</v>
      </c>
      <c r="O49" s="97">
        <v>29</v>
      </c>
      <c r="P49" s="96">
        <f t="shared" si="5"/>
        <v>109</v>
      </c>
      <c r="Q49" s="113">
        <f t="shared" si="6"/>
        <v>16.35</v>
      </c>
      <c r="R49" s="114">
        <f t="shared" si="7"/>
        <v>90.4328552631579</v>
      </c>
      <c r="S49" s="68">
        <v>5</v>
      </c>
      <c r="T49" s="68">
        <v>1</v>
      </c>
      <c r="U49" s="114">
        <f t="shared" si="8"/>
        <v>84.4328552631579</v>
      </c>
      <c r="V49" s="68"/>
      <c r="W49" s="68"/>
    </row>
    <row r="50" s="1" customFormat="1" ht="20" customHeight="1" spans="1:23">
      <c r="A50" s="68"/>
      <c r="B50" s="69" t="s">
        <v>111</v>
      </c>
      <c r="C50" s="69" t="s">
        <v>112</v>
      </c>
      <c r="D50" s="70">
        <v>90.422</v>
      </c>
      <c r="E50" s="76"/>
      <c r="F50" s="72">
        <f t="shared" si="1"/>
        <v>90.422</v>
      </c>
      <c r="G50" s="73">
        <f t="shared" si="2"/>
        <v>18.0844</v>
      </c>
      <c r="H50" s="74">
        <v>81.32</v>
      </c>
      <c r="I50" s="91">
        <f t="shared" si="0"/>
        <v>40.66</v>
      </c>
      <c r="J50" s="92">
        <v>88.2025</v>
      </c>
      <c r="K50" s="93">
        <v>4</v>
      </c>
      <c r="L50" s="94">
        <f t="shared" si="3"/>
        <v>92.2025</v>
      </c>
      <c r="M50" s="92">
        <f t="shared" si="4"/>
        <v>13.830375</v>
      </c>
      <c r="N50" s="89">
        <v>80</v>
      </c>
      <c r="O50" s="97">
        <v>11</v>
      </c>
      <c r="P50" s="96">
        <f t="shared" si="5"/>
        <v>91</v>
      </c>
      <c r="Q50" s="113">
        <f t="shared" si="6"/>
        <v>13.65</v>
      </c>
      <c r="R50" s="114">
        <f t="shared" si="7"/>
        <v>86.224775</v>
      </c>
      <c r="S50" s="68">
        <v>1</v>
      </c>
      <c r="T50" s="68"/>
      <c r="U50" s="114">
        <f t="shared" si="8"/>
        <v>85.224775</v>
      </c>
      <c r="V50" s="68"/>
      <c r="W50" s="68"/>
    </row>
    <row r="51" s="1" customFormat="1" ht="20" customHeight="1" spans="1:23">
      <c r="A51" s="68"/>
      <c r="B51" s="75" t="s">
        <v>113</v>
      </c>
      <c r="C51" s="75" t="s">
        <v>114</v>
      </c>
      <c r="D51" s="70">
        <v>84.774</v>
      </c>
      <c r="E51" s="76"/>
      <c r="F51" s="72">
        <f t="shared" si="1"/>
        <v>84.774</v>
      </c>
      <c r="G51" s="73">
        <f t="shared" si="2"/>
        <v>16.9548</v>
      </c>
      <c r="H51" s="74">
        <v>87.33</v>
      </c>
      <c r="I51" s="91">
        <f t="shared" si="0"/>
        <v>43.665</v>
      </c>
      <c r="J51" s="92">
        <v>90.842</v>
      </c>
      <c r="K51" s="93">
        <v>8</v>
      </c>
      <c r="L51" s="94">
        <f t="shared" si="3"/>
        <v>98.842</v>
      </c>
      <c r="M51" s="92">
        <f t="shared" si="4"/>
        <v>14.8263</v>
      </c>
      <c r="N51" s="89">
        <v>80</v>
      </c>
      <c r="O51" s="97">
        <v>46</v>
      </c>
      <c r="P51" s="96">
        <f t="shared" si="5"/>
        <v>126</v>
      </c>
      <c r="Q51" s="113">
        <f t="shared" si="6"/>
        <v>18.9</v>
      </c>
      <c r="R51" s="114">
        <f t="shared" si="7"/>
        <v>94.3461</v>
      </c>
      <c r="S51" s="68">
        <v>7</v>
      </c>
      <c r="T51" s="68"/>
      <c r="U51" s="114">
        <f t="shared" si="8"/>
        <v>87.3461</v>
      </c>
      <c r="V51" s="68"/>
      <c r="W51" s="68"/>
    </row>
    <row r="52" s="1" customFormat="1" ht="20" customHeight="1" spans="1:23">
      <c r="A52" s="68"/>
      <c r="B52" s="69" t="s">
        <v>115</v>
      </c>
      <c r="C52" s="69" t="s">
        <v>116</v>
      </c>
      <c r="D52" s="70">
        <v>62.694</v>
      </c>
      <c r="E52" s="76"/>
      <c r="F52" s="72">
        <f t="shared" si="1"/>
        <v>62.694</v>
      </c>
      <c r="G52" s="73">
        <f t="shared" si="2"/>
        <v>12.5388</v>
      </c>
      <c r="H52" s="74">
        <v>83.49</v>
      </c>
      <c r="I52" s="91">
        <f t="shared" si="0"/>
        <v>41.745</v>
      </c>
      <c r="J52" s="92">
        <v>74.443</v>
      </c>
      <c r="K52" s="93">
        <v>7</v>
      </c>
      <c r="L52" s="94">
        <f t="shared" si="3"/>
        <v>81.443</v>
      </c>
      <c r="M52" s="92">
        <f t="shared" si="4"/>
        <v>12.21645</v>
      </c>
      <c r="N52" s="89">
        <v>80</v>
      </c>
      <c r="O52" s="97">
        <v>19</v>
      </c>
      <c r="P52" s="96">
        <f t="shared" si="5"/>
        <v>99</v>
      </c>
      <c r="Q52" s="113">
        <f t="shared" si="6"/>
        <v>14.85</v>
      </c>
      <c r="R52" s="114">
        <f t="shared" si="7"/>
        <v>81.35025</v>
      </c>
      <c r="S52" s="68">
        <v>2</v>
      </c>
      <c r="T52" s="68"/>
      <c r="U52" s="114">
        <f t="shared" si="8"/>
        <v>79.35025</v>
      </c>
      <c r="V52" s="68"/>
      <c r="W52" s="68"/>
    </row>
  </sheetData>
  <mergeCells count="14">
    <mergeCell ref="A1:W1"/>
    <mergeCell ref="A2:W2"/>
    <mergeCell ref="D3:G3"/>
    <mergeCell ref="H3:I3"/>
    <mergeCell ref="J3:M3"/>
    <mergeCell ref="N3:Q3"/>
    <mergeCell ref="S3:W3"/>
    <mergeCell ref="R4:R5"/>
    <mergeCell ref="S4:S5"/>
    <mergeCell ref="T4:T5"/>
    <mergeCell ref="U4:U5"/>
    <mergeCell ref="V4:V5"/>
    <mergeCell ref="W4:W5"/>
    <mergeCell ref="A4:C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9"/>
  <sheetViews>
    <sheetView tabSelected="1" workbookViewId="0">
      <selection activeCell="O8" sqref="O8"/>
    </sheetView>
  </sheetViews>
  <sheetFormatPr defaultColWidth="9" defaultRowHeight="14"/>
  <cols>
    <col min="2" max="2" width="12.7272727272727" customWidth="1"/>
    <col min="3" max="3" width="21.9272727272727" customWidth="1"/>
    <col min="4" max="4" width="9.2" customWidth="1"/>
    <col min="6" max="6" width="10.6363636363636" customWidth="1"/>
    <col min="7" max="7" width="8.92727272727273" style="2" customWidth="1"/>
    <col min="9" max="9" width="9.6" customWidth="1"/>
    <col min="11" max="11" width="10.9090909090909" customWidth="1"/>
    <col min="12" max="12" width="8.8" customWidth="1"/>
    <col min="13" max="13" width="8.46363636363636" customWidth="1"/>
    <col min="15" max="15" width="12.4545454545455" customWidth="1"/>
    <col min="16" max="16" width="9.45454545454546" customWidth="1"/>
    <col min="17" max="17" width="15.6363636363636" customWidth="1"/>
  </cols>
  <sheetData>
    <row r="1" ht="15" spans="1:17">
      <c r="A1" s="3" t="s">
        <v>117</v>
      </c>
      <c r="B1" s="3"/>
      <c r="C1" s="3"/>
      <c r="D1" s="3"/>
      <c r="E1" s="3"/>
      <c r="F1" s="4"/>
      <c r="G1" s="4"/>
      <c r="H1" s="4"/>
      <c r="I1" s="4"/>
      <c r="J1" s="4"/>
      <c r="K1" s="37"/>
      <c r="L1" s="4"/>
      <c r="M1" s="4"/>
      <c r="N1" s="4"/>
      <c r="O1" s="38"/>
      <c r="P1" s="38"/>
      <c r="Q1" s="38"/>
    </row>
    <row r="2" ht="15" spans="1:17">
      <c r="A2" s="5" t="s">
        <v>118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ht="15" spans="1:17">
      <c r="A3" s="5" t="s">
        <v>119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ht="15" spans="1:17">
      <c r="A4" s="7" t="s">
        <v>2</v>
      </c>
      <c r="B4" s="7" t="s">
        <v>3</v>
      </c>
      <c r="C4" s="8" t="s">
        <v>4</v>
      </c>
      <c r="D4" s="9" t="s">
        <v>120</v>
      </c>
      <c r="E4" s="10"/>
      <c r="F4" s="11"/>
      <c r="G4" s="12" t="s">
        <v>121</v>
      </c>
      <c r="H4" s="13"/>
      <c r="I4" s="12" t="s">
        <v>122</v>
      </c>
      <c r="J4" s="39"/>
      <c r="K4" s="13"/>
      <c r="L4" s="12" t="s">
        <v>123</v>
      </c>
      <c r="M4" s="39"/>
      <c r="N4" s="13"/>
      <c r="O4" s="40" t="s">
        <v>20</v>
      </c>
      <c r="P4" s="40" t="s">
        <v>124</v>
      </c>
      <c r="Q4" s="40" t="s">
        <v>125</v>
      </c>
    </row>
    <row r="5" spans="1:17">
      <c r="A5" s="14"/>
      <c r="B5" s="15"/>
      <c r="C5" s="16"/>
      <c r="D5" s="17" t="s">
        <v>126</v>
      </c>
      <c r="E5" s="18" t="s">
        <v>127</v>
      </c>
      <c r="F5" s="19" t="s">
        <v>11</v>
      </c>
      <c r="G5" s="17" t="s">
        <v>126</v>
      </c>
      <c r="H5" s="19" t="s">
        <v>11</v>
      </c>
      <c r="I5" s="17" t="s">
        <v>126</v>
      </c>
      <c r="J5" s="19" t="s">
        <v>127</v>
      </c>
      <c r="K5" s="19" t="s">
        <v>11</v>
      </c>
      <c r="L5" s="19" t="s">
        <v>16</v>
      </c>
      <c r="M5" s="19" t="s">
        <v>11</v>
      </c>
      <c r="N5" s="19" t="s">
        <v>13</v>
      </c>
      <c r="O5" s="40"/>
      <c r="P5" s="40"/>
      <c r="Q5" s="40"/>
    </row>
    <row r="6" ht="15" spans="1:17">
      <c r="A6" s="20"/>
      <c r="B6" s="21"/>
      <c r="C6" s="22"/>
      <c r="D6" s="23"/>
      <c r="E6" s="24" t="s">
        <v>128</v>
      </c>
      <c r="F6" s="25">
        <v>0.2</v>
      </c>
      <c r="G6" s="23"/>
      <c r="H6" s="25">
        <v>0.5</v>
      </c>
      <c r="I6" s="23"/>
      <c r="J6" s="41" t="s">
        <v>128</v>
      </c>
      <c r="K6" s="25">
        <v>0.15</v>
      </c>
      <c r="L6" s="41">
        <v>80</v>
      </c>
      <c r="M6" s="41"/>
      <c r="N6" s="25">
        <v>0.15</v>
      </c>
      <c r="O6" s="40"/>
      <c r="P6" s="40"/>
      <c r="Q6" s="40"/>
    </row>
    <row r="7" s="1" customFormat="1" ht="20" customHeight="1" spans="1:17">
      <c r="A7" s="26">
        <v>1</v>
      </c>
      <c r="B7" s="27" t="s">
        <v>129</v>
      </c>
      <c r="C7" s="28">
        <v>202201020124</v>
      </c>
      <c r="D7" s="29">
        <v>89.07</v>
      </c>
      <c r="E7" s="30">
        <v>9</v>
      </c>
      <c r="F7" s="31">
        <f>(D7+E7)*0.2</f>
        <v>19.614</v>
      </c>
      <c r="G7" s="29">
        <v>91.845</v>
      </c>
      <c r="H7" s="32">
        <f t="shared" ref="H7:H59" si="0">G7*0.5</f>
        <v>45.9225</v>
      </c>
      <c r="I7" s="31">
        <v>89.85</v>
      </c>
      <c r="J7" s="30">
        <v>4</v>
      </c>
      <c r="K7" s="31">
        <f>(I7+J7)*0.15</f>
        <v>14.0775</v>
      </c>
      <c r="L7" s="42">
        <v>80</v>
      </c>
      <c r="M7" s="30">
        <v>63.5</v>
      </c>
      <c r="N7" s="43">
        <f>(L7+M7)*0.15</f>
        <v>21.525</v>
      </c>
      <c r="O7" s="31">
        <f>N7+K7+H7+F7</f>
        <v>101.139</v>
      </c>
      <c r="P7" s="26">
        <v>1</v>
      </c>
      <c r="Q7" s="26"/>
    </row>
    <row r="8" s="1" customFormat="1" ht="20" customHeight="1" spans="1:17">
      <c r="A8" s="26">
        <v>2</v>
      </c>
      <c r="B8" s="27" t="s">
        <v>130</v>
      </c>
      <c r="C8" s="28">
        <v>202201020120</v>
      </c>
      <c r="D8" s="29">
        <v>83.06</v>
      </c>
      <c r="E8" s="30">
        <v>5</v>
      </c>
      <c r="F8" s="31">
        <f t="shared" ref="F8:F39" si="1">(D8+E8)*0.2</f>
        <v>17.612</v>
      </c>
      <c r="G8" s="29">
        <v>85.98</v>
      </c>
      <c r="H8" s="32">
        <f t="shared" si="0"/>
        <v>42.99</v>
      </c>
      <c r="I8" s="31">
        <v>93.17</v>
      </c>
      <c r="J8" s="30">
        <v>4</v>
      </c>
      <c r="K8" s="31">
        <f t="shared" ref="K8:K39" si="2">(I8+J8)*0.15</f>
        <v>14.5755</v>
      </c>
      <c r="L8" s="42">
        <v>80</v>
      </c>
      <c r="M8" s="30">
        <v>68</v>
      </c>
      <c r="N8" s="43">
        <f t="shared" ref="N8:N39" si="3">(L8+M8)*0.15</f>
        <v>22.2</v>
      </c>
      <c r="O8" s="31">
        <f t="shared" ref="O7:O59" si="4">N8+K8+H8+F8</f>
        <v>97.3775</v>
      </c>
      <c r="P8" s="26">
        <v>2</v>
      </c>
      <c r="Q8" s="26"/>
    </row>
    <row r="9" s="1" customFormat="1" ht="20" customHeight="1" spans="1:17">
      <c r="A9" s="26">
        <v>3</v>
      </c>
      <c r="B9" s="27" t="s">
        <v>131</v>
      </c>
      <c r="C9" s="28">
        <v>202201020109</v>
      </c>
      <c r="D9" s="29">
        <v>83.42</v>
      </c>
      <c r="E9" s="30">
        <v>9</v>
      </c>
      <c r="F9" s="31">
        <f t="shared" si="1"/>
        <v>18.484</v>
      </c>
      <c r="G9" s="29">
        <v>88.4392857142857</v>
      </c>
      <c r="H9" s="32">
        <f t="shared" si="0"/>
        <v>44.2196428571429</v>
      </c>
      <c r="I9" s="31">
        <v>86.34</v>
      </c>
      <c r="J9" s="30">
        <v>4</v>
      </c>
      <c r="K9" s="31">
        <f t="shared" si="2"/>
        <v>13.551</v>
      </c>
      <c r="L9" s="42">
        <v>80</v>
      </c>
      <c r="M9" s="30">
        <v>35</v>
      </c>
      <c r="N9" s="43">
        <f t="shared" si="3"/>
        <v>17.25</v>
      </c>
      <c r="O9" s="31">
        <f t="shared" si="4"/>
        <v>93.5046428571429</v>
      </c>
      <c r="P9" s="26">
        <v>3</v>
      </c>
      <c r="Q9" s="26"/>
    </row>
    <row r="10" s="1" customFormat="1" ht="20" customHeight="1" spans="1:17">
      <c r="A10" s="26">
        <v>4</v>
      </c>
      <c r="B10" s="27" t="s">
        <v>132</v>
      </c>
      <c r="C10" s="28">
        <v>202201020101</v>
      </c>
      <c r="D10" s="29">
        <v>84.11</v>
      </c>
      <c r="E10" s="30">
        <v>2</v>
      </c>
      <c r="F10" s="31">
        <f t="shared" si="1"/>
        <v>17.222</v>
      </c>
      <c r="G10" s="29">
        <v>93.0357142857143</v>
      </c>
      <c r="H10" s="32">
        <f t="shared" si="0"/>
        <v>46.5178571428571</v>
      </c>
      <c r="I10" s="31">
        <v>91.55</v>
      </c>
      <c r="J10" s="30">
        <v>4</v>
      </c>
      <c r="K10" s="31">
        <f t="shared" si="2"/>
        <v>14.3325</v>
      </c>
      <c r="L10" s="42">
        <v>80</v>
      </c>
      <c r="M10" s="30">
        <v>21</v>
      </c>
      <c r="N10" s="43">
        <f t="shared" si="3"/>
        <v>15.15</v>
      </c>
      <c r="O10" s="31">
        <f t="shared" si="4"/>
        <v>93.2223571428571</v>
      </c>
      <c r="P10" s="26">
        <v>4</v>
      </c>
      <c r="Q10" s="26"/>
    </row>
    <row r="11" s="1" customFormat="1" ht="20" customHeight="1" spans="1:17">
      <c r="A11" s="26">
        <v>5</v>
      </c>
      <c r="B11" s="27" t="s">
        <v>133</v>
      </c>
      <c r="C11" s="28">
        <v>202201020121</v>
      </c>
      <c r="D11" s="29">
        <v>85.57</v>
      </c>
      <c r="E11" s="30">
        <v>2</v>
      </c>
      <c r="F11" s="31">
        <f t="shared" si="1"/>
        <v>17.514</v>
      </c>
      <c r="G11" s="29">
        <v>89.3914285714286</v>
      </c>
      <c r="H11" s="32">
        <f t="shared" si="0"/>
        <v>44.6957142857143</v>
      </c>
      <c r="I11" s="31">
        <v>90.38</v>
      </c>
      <c r="J11" s="30">
        <v>4</v>
      </c>
      <c r="K11" s="31">
        <f t="shared" si="2"/>
        <v>14.157</v>
      </c>
      <c r="L11" s="42">
        <v>80</v>
      </c>
      <c r="M11" s="30">
        <v>23.5</v>
      </c>
      <c r="N11" s="43">
        <f t="shared" si="3"/>
        <v>15.525</v>
      </c>
      <c r="O11" s="31">
        <f t="shared" si="4"/>
        <v>91.8917142857143</v>
      </c>
      <c r="P11" s="26">
        <v>5</v>
      </c>
      <c r="Q11" s="26"/>
    </row>
    <row r="12" s="1" customFormat="1" ht="20" customHeight="1" spans="1:17">
      <c r="A12" s="26">
        <v>6</v>
      </c>
      <c r="B12" s="27" t="s">
        <v>134</v>
      </c>
      <c r="C12" s="28">
        <v>202201020137</v>
      </c>
      <c r="D12" s="29">
        <v>80.96</v>
      </c>
      <c r="E12" s="30">
        <v>2</v>
      </c>
      <c r="F12" s="31">
        <f t="shared" si="1"/>
        <v>16.592</v>
      </c>
      <c r="G12" s="29">
        <v>86.2428571428571</v>
      </c>
      <c r="H12" s="32">
        <f t="shared" si="0"/>
        <v>43.1214285714286</v>
      </c>
      <c r="I12" s="31">
        <v>90.22</v>
      </c>
      <c r="J12" s="30">
        <v>4</v>
      </c>
      <c r="K12" s="31">
        <f t="shared" si="2"/>
        <v>14.133</v>
      </c>
      <c r="L12" s="42">
        <v>80</v>
      </c>
      <c r="M12" s="30">
        <v>32</v>
      </c>
      <c r="N12" s="43">
        <f t="shared" si="3"/>
        <v>16.8</v>
      </c>
      <c r="O12" s="31">
        <f t="shared" si="4"/>
        <v>90.6464285714286</v>
      </c>
      <c r="P12" s="26">
        <v>6</v>
      </c>
      <c r="Q12" s="26"/>
    </row>
    <row r="13" s="1" customFormat="1" ht="20" customHeight="1" spans="1:17">
      <c r="A13" s="26">
        <v>7</v>
      </c>
      <c r="B13" s="27" t="s">
        <v>135</v>
      </c>
      <c r="C13" s="28">
        <v>202201020118</v>
      </c>
      <c r="D13" s="29">
        <v>85.08</v>
      </c>
      <c r="E13" s="30">
        <v>2</v>
      </c>
      <c r="F13" s="31">
        <f t="shared" si="1"/>
        <v>17.416</v>
      </c>
      <c r="G13" s="29">
        <v>90.6478571428571</v>
      </c>
      <c r="H13" s="32">
        <f t="shared" si="0"/>
        <v>45.3239285714286</v>
      </c>
      <c r="I13" s="31">
        <v>88.65</v>
      </c>
      <c r="J13" s="30">
        <v>4</v>
      </c>
      <c r="K13" s="31">
        <f t="shared" si="2"/>
        <v>13.8975</v>
      </c>
      <c r="L13" s="42">
        <v>80</v>
      </c>
      <c r="M13" s="30">
        <v>12</v>
      </c>
      <c r="N13" s="43">
        <f t="shared" si="3"/>
        <v>13.8</v>
      </c>
      <c r="O13" s="31">
        <f t="shared" si="4"/>
        <v>90.4374285714286</v>
      </c>
      <c r="P13" s="26">
        <v>7</v>
      </c>
      <c r="Q13" s="26"/>
    </row>
    <row r="14" s="1" customFormat="1" ht="20" customHeight="1" spans="1:17">
      <c r="A14" s="26">
        <v>8</v>
      </c>
      <c r="B14" s="27" t="s">
        <v>136</v>
      </c>
      <c r="C14" s="28">
        <v>202201020131</v>
      </c>
      <c r="D14" s="29">
        <v>83.46</v>
      </c>
      <c r="E14" s="30">
        <v>2</v>
      </c>
      <c r="F14" s="31">
        <f t="shared" si="1"/>
        <v>17.092</v>
      </c>
      <c r="G14" s="29">
        <v>87.1314285714286</v>
      </c>
      <c r="H14" s="32">
        <f t="shared" si="0"/>
        <v>43.5657142857143</v>
      </c>
      <c r="I14" s="31">
        <v>93.06</v>
      </c>
      <c r="J14" s="30">
        <v>4</v>
      </c>
      <c r="K14" s="31">
        <f t="shared" si="2"/>
        <v>14.559</v>
      </c>
      <c r="L14" s="42">
        <v>80</v>
      </c>
      <c r="M14" s="43">
        <v>17</v>
      </c>
      <c r="N14" s="43">
        <f t="shared" si="3"/>
        <v>14.55</v>
      </c>
      <c r="O14" s="31">
        <f t="shared" si="4"/>
        <v>89.7667142857143</v>
      </c>
      <c r="P14" s="26">
        <v>8</v>
      </c>
      <c r="Q14" s="26"/>
    </row>
    <row r="15" s="1" customFormat="1" ht="20" customHeight="1" spans="1:17">
      <c r="A15" s="26">
        <v>9</v>
      </c>
      <c r="B15" s="27" t="s">
        <v>137</v>
      </c>
      <c r="C15" s="28">
        <v>202201020133</v>
      </c>
      <c r="D15" s="29">
        <v>85.15</v>
      </c>
      <c r="E15" s="30">
        <v>2</v>
      </c>
      <c r="F15" s="31">
        <f t="shared" si="1"/>
        <v>17.43</v>
      </c>
      <c r="G15" s="29">
        <v>88.0714285714286</v>
      </c>
      <c r="H15" s="32">
        <f t="shared" si="0"/>
        <v>44.0357142857143</v>
      </c>
      <c r="I15" s="31">
        <v>92.78</v>
      </c>
      <c r="J15" s="30">
        <v>4</v>
      </c>
      <c r="K15" s="31">
        <f t="shared" si="2"/>
        <v>14.517</v>
      </c>
      <c r="L15" s="42">
        <v>80</v>
      </c>
      <c r="M15" s="30">
        <v>10</v>
      </c>
      <c r="N15" s="43">
        <f t="shared" si="3"/>
        <v>13.5</v>
      </c>
      <c r="O15" s="31">
        <f t="shared" si="4"/>
        <v>89.4827142857143</v>
      </c>
      <c r="P15" s="26">
        <v>9</v>
      </c>
      <c r="Q15" s="26"/>
    </row>
    <row r="16" s="1" customFormat="1" ht="20" customHeight="1" spans="1:17">
      <c r="A16" s="26">
        <v>10</v>
      </c>
      <c r="B16" s="27" t="s">
        <v>138</v>
      </c>
      <c r="C16" s="28">
        <v>202201020147</v>
      </c>
      <c r="D16" s="29">
        <v>85.44</v>
      </c>
      <c r="E16" s="30">
        <v>2</v>
      </c>
      <c r="F16" s="31">
        <f t="shared" si="1"/>
        <v>17.488</v>
      </c>
      <c r="G16" s="29">
        <v>89.09</v>
      </c>
      <c r="H16" s="32">
        <f t="shared" si="0"/>
        <v>44.545</v>
      </c>
      <c r="I16" s="31">
        <v>93.07</v>
      </c>
      <c r="J16" s="30">
        <v>4</v>
      </c>
      <c r="K16" s="31">
        <f t="shared" si="2"/>
        <v>14.5605</v>
      </c>
      <c r="L16" s="42">
        <v>80</v>
      </c>
      <c r="M16" s="30">
        <v>5</v>
      </c>
      <c r="N16" s="43">
        <f t="shared" si="3"/>
        <v>12.75</v>
      </c>
      <c r="O16" s="31">
        <f t="shared" si="4"/>
        <v>89.3435</v>
      </c>
      <c r="P16" s="26">
        <v>10</v>
      </c>
      <c r="Q16" s="26"/>
    </row>
    <row r="17" s="1" customFormat="1" ht="20" customHeight="1" spans="1:17">
      <c r="A17" s="26">
        <v>11</v>
      </c>
      <c r="B17" s="27" t="s">
        <v>139</v>
      </c>
      <c r="C17" s="28">
        <v>202201020145</v>
      </c>
      <c r="D17" s="29">
        <v>83.76</v>
      </c>
      <c r="E17" s="30">
        <v>2</v>
      </c>
      <c r="F17" s="31">
        <f t="shared" si="1"/>
        <v>17.152</v>
      </c>
      <c r="G17" s="29">
        <v>88.7571428571429</v>
      </c>
      <c r="H17" s="32">
        <f t="shared" si="0"/>
        <v>44.3785714285714</v>
      </c>
      <c r="I17" s="31">
        <v>93.46</v>
      </c>
      <c r="J17" s="30">
        <v>4</v>
      </c>
      <c r="K17" s="31">
        <f t="shared" si="2"/>
        <v>14.619</v>
      </c>
      <c r="L17" s="42">
        <v>80</v>
      </c>
      <c r="M17" s="30">
        <v>7</v>
      </c>
      <c r="N17" s="43">
        <f t="shared" si="3"/>
        <v>13.05</v>
      </c>
      <c r="O17" s="31">
        <f t="shared" si="4"/>
        <v>89.1995714285714</v>
      </c>
      <c r="P17" s="26">
        <v>11</v>
      </c>
      <c r="Q17" s="26"/>
    </row>
    <row r="18" s="1" customFormat="1" ht="20" customHeight="1" spans="1:17">
      <c r="A18" s="26">
        <v>12</v>
      </c>
      <c r="B18" s="27" t="s">
        <v>140</v>
      </c>
      <c r="C18" s="28">
        <v>202201020113</v>
      </c>
      <c r="D18" s="29">
        <v>85.55</v>
      </c>
      <c r="E18" s="30">
        <v>5</v>
      </c>
      <c r="F18" s="31">
        <f t="shared" si="1"/>
        <v>18.11</v>
      </c>
      <c r="G18" s="29">
        <v>82.5907142857143</v>
      </c>
      <c r="H18" s="32">
        <f t="shared" si="0"/>
        <v>41.2953571428571</v>
      </c>
      <c r="I18" s="31">
        <v>92.47</v>
      </c>
      <c r="J18" s="30">
        <v>4</v>
      </c>
      <c r="K18" s="31">
        <f t="shared" si="2"/>
        <v>14.4705</v>
      </c>
      <c r="L18" s="42">
        <v>80</v>
      </c>
      <c r="M18" s="30">
        <v>22</v>
      </c>
      <c r="N18" s="43">
        <f t="shared" si="3"/>
        <v>15.3</v>
      </c>
      <c r="O18" s="31">
        <f t="shared" si="4"/>
        <v>89.1758571428571</v>
      </c>
      <c r="P18" s="26">
        <v>12</v>
      </c>
      <c r="Q18" s="26"/>
    </row>
    <row r="19" s="1" customFormat="1" ht="20" customHeight="1" spans="1:17">
      <c r="A19" s="26">
        <v>13</v>
      </c>
      <c r="B19" s="27" t="s">
        <v>141</v>
      </c>
      <c r="C19" s="28">
        <v>202201020149</v>
      </c>
      <c r="D19" s="29">
        <v>80.11</v>
      </c>
      <c r="E19" s="30">
        <v>5</v>
      </c>
      <c r="F19" s="31">
        <f t="shared" si="1"/>
        <v>17.022</v>
      </c>
      <c r="G19" s="29">
        <v>80.4307142857143</v>
      </c>
      <c r="H19" s="32">
        <f t="shared" si="0"/>
        <v>40.2153571428572</v>
      </c>
      <c r="I19" s="31">
        <v>89.84</v>
      </c>
      <c r="J19" s="30">
        <v>4</v>
      </c>
      <c r="K19" s="31">
        <f t="shared" si="2"/>
        <v>14.076</v>
      </c>
      <c r="L19" s="42">
        <v>80</v>
      </c>
      <c r="M19" s="30">
        <v>39</v>
      </c>
      <c r="N19" s="43">
        <f t="shared" si="3"/>
        <v>17.85</v>
      </c>
      <c r="O19" s="31">
        <f t="shared" si="4"/>
        <v>89.1633571428572</v>
      </c>
      <c r="P19" s="26">
        <v>13</v>
      </c>
      <c r="Q19" s="43"/>
    </row>
    <row r="20" s="1" customFormat="1" ht="20" customHeight="1" spans="1:17">
      <c r="A20" s="26">
        <v>14</v>
      </c>
      <c r="B20" s="27" t="s">
        <v>142</v>
      </c>
      <c r="C20" s="28">
        <v>202201020138</v>
      </c>
      <c r="D20" s="29">
        <v>81.62</v>
      </c>
      <c r="E20" s="30">
        <v>2</v>
      </c>
      <c r="F20" s="31">
        <f t="shared" si="1"/>
        <v>16.724</v>
      </c>
      <c r="G20" s="29">
        <v>87.9914285714286</v>
      </c>
      <c r="H20" s="32">
        <f t="shared" si="0"/>
        <v>43.9957142857143</v>
      </c>
      <c r="I20" s="31">
        <v>92.97</v>
      </c>
      <c r="J20" s="30">
        <v>4</v>
      </c>
      <c r="K20" s="31">
        <f t="shared" si="2"/>
        <v>14.5455</v>
      </c>
      <c r="L20" s="42">
        <v>80</v>
      </c>
      <c r="M20" s="30">
        <v>8</v>
      </c>
      <c r="N20" s="43">
        <f t="shared" si="3"/>
        <v>13.2</v>
      </c>
      <c r="O20" s="31">
        <f t="shared" si="4"/>
        <v>88.4652142857143</v>
      </c>
      <c r="P20" s="26">
        <v>14</v>
      </c>
      <c r="Q20" s="26"/>
    </row>
    <row r="21" s="1" customFormat="1" ht="20" customHeight="1" spans="1:17">
      <c r="A21" s="26">
        <v>15</v>
      </c>
      <c r="B21" s="27" t="s">
        <v>143</v>
      </c>
      <c r="C21" s="28">
        <v>202201020146</v>
      </c>
      <c r="D21" s="29">
        <v>87.29</v>
      </c>
      <c r="E21" s="30">
        <v>2</v>
      </c>
      <c r="F21" s="31">
        <f t="shared" si="1"/>
        <v>17.858</v>
      </c>
      <c r="G21" s="29">
        <v>84.7592857142857</v>
      </c>
      <c r="H21" s="32">
        <f t="shared" si="0"/>
        <v>42.3796428571428</v>
      </c>
      <c r="I21" s="31">
        <v>90.77</v>
      </c>
      <c r="J21" s="30">
        <v>4</v>
      </c>
      <c r="K21" s="31">
        <f t="shared" si="2"/>
        <v>14.2155</v>
      </c>
      <c r="L21" s="42">
        <v>80</v>
      </c>
      <c r="M21" s="44">
        <v>10.5</v>
      </c>
      <c r="N21" s="43">
        <f t="shared" si="3"/>
        <v>13.575</v>
      </c>
      <c r="O21" s="31">
        <f t="shared" si="4"/>
        <v>88.0281428571428</v>
      </c>
      <c r="P21" s="26">
        <v>15</v>
      </c>
      <c r="Q21" s="26"/>
    </row>
    <row r="22" s="1" customFormat="1" ht="20" customHeight="1" spans="1:17">
      <c r="A22" s="26">
        <v>16</v>
      </c>
      <c r="B22" s="27" t="s">
        <v>144</v>
      </c>
      <c r="C22" s="28">
        <v>202201020112</v>
      </c>
      <c r="D22" s="29">
        <v>83.96</v>
      </c>
      <c r="E22" s="30">
        <v>2</v>
      </c>
      <c r="F22" s="31">
        <f t="shared" si="1"/>
        <v>17.192</v>
      </c>
      <c r="G22" s="29">
        <v>84.5814285714286</v>
      </c>
      <c r="H22" s="32">
        <f t="shared" si="0"/>
        <v>42.2907142857143</v>
      </c>
      <c r="I22" s="31">
        <v>91.82</v>
      </c>
      <c r="J22" s="30">
        <v>4</v>
      </c>
      <c r="K22" s="31">
        <f t="shared" si="2"/>
        <v>14.373</v>
      </c>
      <c r="L22" s="42">
        <v>80</v>
      </c>
      <c r="M22" s="30">
        <v>12.5</v>
      </c>
      <c r="N22" s="43">
        <f t="shared" si="3"/>
        <v>13.875</v>
      </c>
      <c r="O22" s="31">
        <f t="shared" si="4"/>
        <v>87.7307142857143</v>
      </c>
      <c r="P22" s="26">
        <v>16</v>
      </c>
      <c r="Q22" s="26"/>
    </row>
    <row r="23" s="1" customFormat="1" ht="20" customHeight="1" spans="1:17">
      <c r="A23" s="26">
        <v>17</v>
      </c>
      <c r="B23" s="27" t="s">
        <v>145</v>
      </c>
      <c r="C23" s="28">
        <v>202201020119</v>
      </c>
      <c r="D23" s="29">
        <v>81.19</v>
      </c>
      <c r="E23" s="30">
        <v>2</v>
      </c>
      <c r="F23" s="31">
        <f t="shared" si="1"/>
        <v>16.638</v>
      </c>
      <c r="G23" s="29">
        <v>85.2557142857143</v>
      </c>
      <c r="H23" s="32">
        <f t="shared" si="0"/>
        <v>42.6278571428572</v>
      </c>
      <c r="I23" s="31">
        <v>90.5</v>
      </c>
      <c r="J23" s="30">
        <v>4</v>
      </c>
      <c r="K23" s="31">
        <f t="shared" si="2"/>
        <v>14.175</v>
      </c>
      <c r="L23" s="42">
        <v>80</v>
      </c>
      <c r="M23" s="30">
        <v>12.5</v>
      </c>
      <c r="N23" s="43">
        <f t="shared" si="3"/>
        <v>13.875</v>
      </c>
      <c r="O23" s="31">
        <f t="shared" si="4"/>
        <v>87.3158571428572</v>
      </c>
      <c r="P23" s="26">
        <v>17</v>
      </c>
      <c r="Q23" s="26"/>
    </row>
    <row r="24" s="1" customFormat="1" ht="20" customHeight="1" spans="1:17">
      <c r="A24" s="26">
        <v>18</v>
      </c>
      <c r="B24" s="27" t="s">
        <v>146</v>
      </c>
      <c r="C24" s="28">
        <v>202201020144</v>
      </c>
      <c r="D24" s="29">
        <v>84.51</v>
      </c>
      <c r="E24" s="30">
        <v>2</v>
      </c>
      <c r="F24" s="31">
        <f t="shared" si="1"/>
        <v>17.302</v>
      </c>
      <c r="G24" s="29">
        <v>86.9535714285714</v>
      </c>
      <c r="H24" s="32">
        <f t="shared" si="0"/>
        <v>43.4767857142857</v>
      </c>
      <c r="I24" s="31">
        <v>91.37</v>
      </c>
      <c r="J24" s="30">
        <v>4</v>
      </c>
      <c r="K24" s="31">
        <f t="shared" si="2"/>
        <v>14.3055</v>
      </c>
      <c r="L24" s="42">
        <v>80</v>
      </c>
      <c r="M24" s="30">
        <v>0</v>
      </c>
      <c r="N24" s="43">
        <f t="shared" si="3"/>
        <v>12</v>
      </c>
      <c r="O24" s="31">
        <f t="shared" si="4"/>
        <v>87.0842857142857</v>
      </c>
      <c r="P24" s="26">
        <v>18</v>
      </c>
      <c r="Q24" s="26"/>
    </row>
    <row r="25" s="1" customFormat="1" ht="20" customHeight="1" spans="1:17">
      <c r="A25" s="26">
        <v>19</v>
      </c>
      <c r="B25" s="27" t="s">
        <v>147</v>
      </c>
      <c r="C25" s="28">
        <v>202201020114</v>
      </c>
      <c r="D25" s="29">
        <v>84.47</v>
      </c>
      <c r="E25" s="30">
        <v>2</v>
      </c>
      <c r="F25" s="31">
        <f t="shared" si="1"/>
        <v>17.294</v>
      </c>
      <c r="G25" s="29">
        <v>85.4664285714286</v>
      </c>
      <c r="H25" s="32">
        <f t="shared" si="0"/>
        <v>42.7332142857143</v>
      </c>
      <c r="I25" s="31">
        <v>89.96</v>
      </c>
      <c r="J25" s="30">
        <v>4</v>
      </c>
      <c r="K25" s="31">
        <f t="shared" si="2"/>
        <v>14.094</v>
      </c>
      <c r="L25" s="42">
        <v>80</v>
      </c>
      <c r="M25" s="30">
        <v>2.5</v>
      </c>
      <c r="N25" s="43">
        <f t="shared" si="3"/>
        <v>12.375</v>
      </c>
      <c r="O25" s="31">
        <f t="shared" si="4"/>
        <v>86.4962142857143</v>
      </c>
      <c r="P25" s="26">
        <v>19</v>
      </c>
      <c r="Q25" s="26"/>
    </row>
    <row r="26" s="1" customFormat="1" ht="20" customHeight="1" spans="1:17">
      <c r="A26" s="26">
        <v>20</v>
      </c>
      <c r="B26" s="27" t="s">
        <v>148</v>
      </c>
      <c r="C26" s="28">
        <v>202201060119</v>
      </c>
      <c r="D26" s="30">
        <v>85.95</v>
      </c>
      <c r="E26" s="30">
        <v>2</v>
      </c>
      <c r="F26" s="31">
        <f t="shared" si="1"/>
        <v>17.59</v>
      </c>
      <c r="G26" s="32">
        <v>80.542</v>
      </c>
      <c r="H26" s="32">
        <f t="shared" si="0"/>
        <v>40.271</v>
      </c>
      <c r="I26" s="30">
        <v>92.62</v>
      </c>
      <c r="J26" s="30">
        <v>4</v>
      </c>
      <c r="K26" s="31">
        <f t="shared" si="2"/>
        <v>14.493</v>
      </c>
      <c r="L26" s="42">
        <v>80</v>
      </c>
      <c r="M26" s="42">
        <v>10</v>
      </c>
      <c r="N26" s="43">
        <f t="shared" si="3"/>
        <v>13.5</v>
      </c>
      <c r="O26" s="31">
        <f t="shared" si="4"/>
        <v>85.854</v>
      </c>
      <c r="P26" s="26">
        <v>20</v>
      </c>
      <c r="Q26" s="26"/>
    </row>
    <row r="27" s="1" customFormat="1" ht="20" customHeight="1" spans="1:17">
      <c r="A27" s="26">
        <v>21</v>
      </c>
      <c r="B27" s="27" t="s">
        <v>149</v>
      </c>
      <c r="C27" s="28">
        <v>202201020122</v>
      </c>
      <c r="D27" s="29">
        <v>81.01</v>
      </c>
      <c r="E27" s="30">
        <v>2</v>
      </c>
      <c r="F27" s="31">
        <f t="shared" si="1"/>
        <v>16.602</v>
      </c>
      <c r="G27" s="29">
        <v>82.6992857142857</v>
      </c>
      <c r="H27" s="32">
        <f t="shared" si="0"/>
        <v>41.3496428571428</v>
      </c>
      <c r="I27" s="31">
        <v>91.89</v>
      </c>
      <c r="J27" s="30">
        <v>4</v>
      </c>
      <c r="K27" s="31">
        <f t="shared" si="2"/>
        <v>14.3835</v>
      </c>
      <c r="L27" s="42">
        <v>80</v>
      </c>
      <c r="M27" s="30">
        <v>10</v>
      </c>
      <c r="N27" s="43">
        <f t="shared" si="3"/>
        <v>13.5</v>
      </c>
      <c r="O27" s="31">
        <f t="shared" si="4"/>
        <v>85.8351428571428</v>
      </c>
      <c r="P27" s="26">
        <v>21</v>
      </c>
      <c r="Q27" s="26"/>
    </row>
    <row r="28" s="1" customFormat="1" ht="20" customHeight="1" spans="1:17">
      <c r="A28" s="26">
        <v>22</v>
      </c>
      <c r="B28" s="27" t="s">
        <v>150</v>
      </c>
      <c r="C28" s="28">
        <v>202201020107</v>
      </c>
      <c r="D28" s="29">
        <v>84.19</v>
      </c>
      <c r="E28" s="30">
        <v>2</v>
      </c>
      <c r="F28" s="31">
        <f t="shared" si="1"/>
        <v>17.238</v>
      </c>
      <c r="G28" s="29">
        <v>82.8035714285714</v>
      </c>
      <c r="H28" s="32">
        <f t="shared" si="0"/>
        <v>41.4017857142857</v>
      </c>
      <c r="I28" s="31">
        <v>94.18</v>
      </c>
      <c r="J28" s="30">
        <v>4</v>
      </c>
      <c r="K28" s="31">
        <f t="shared" si="2"/>
        <v>14.727</v>
      </c>
      <c r="L28" s="42">
        <v>80</v>
      </c>
      <c r="M28" s="30">
        <v>2</v>
      </c>
      <c r="N28" s="43">
        <f t="shared" si="3"/>
        <v>12.3</v>
      </c>
      <c r="O28" s="31">
        <f t="shared" si="4"/>
        <v>85.6667857142857</v>
      </c>
      <c r="P28" s="26">
        <v>22</v>
      </c>
      <c r="Q28" s="26"/>
    </row>
    <row r="29" s="1" customFormat="1" ht="20" customHeight="1" spans="1:17">
      <c r="A29" s="26">
        <v>23</v>
      </c>
      <c r="B29" s="27" t="s">
        <v>151</v>
      </c>
      <c r="C29" s="28">
        <v>202201020110</v>
      </c>
      <c r="D29" s="29">
        <v>81.3</v>
      </c>
      <c r="E29" s="30">
        <v>2</v>
      </c>
      <c r="F29" s="31">
        <f t="shared" si="1"/>
        <v>16.66</v>
      </c>
      <c r="G29" s="29">
        <v>82.0485714285714</v>
      </c>
      <c r="H29" s="32">
        <f t="shared" si="0"/>
        <v>41.0242857142857</v>
      </c>
      <c r="I29" s="31">
        <v>90.94</v>
      </c>
      <c r="J29" s="30">
        <v>4</v>
      </c>
      <c r="K29" s="31">
        <f t="shared" si="2"/>
        <v>14.241</v>
      </c>
      <c r="L29" s="42">
        <v>80</v>
      </c>
      <c r="M29" s="30">
        <v>10</v>
      </c>
      <c r="N29" s="43">
        <f t="shared" si="3"/>
        <v>13.5</v>
      </c>
      <c r="O29" s="31">
        <f t="shared" si="4"/>
        <v>85.4252857142857</v>
      </c>
      <c r="P29" s="26">
        <v>23</v>
      </c>
      <c r="Q29" s="26"/>
    </row>
    <row r="30" s="1" customFormat="1" ht="20" customHeight="1" spans="1:17">
      <c r="A30" s="26">
        <v>24</v>
      </c>
      <c r="B30" s="33" t="s">
        <v>152</v>
      </c>
      <c r="C30" s="115" t="s">
        <v>153</v>
      </c>
      <c r="D30" s="34">
        <v>77.36</v>
      </c>
      <c r="E30" s="30">
        <v>2</v>
      </c>
      <c r="F30" s="31">
        <f t="shared" si="1"/>
        <v>15.872</v>
      </c>
      <c r="G30" s="32">
        <v>75.961</v>
      </c>
      <c r="H30" s="32">
        <f t="shared" si="0"/>
        <v>37.9805</v>
      </c>
      <c r="I30" s="30">
        <v>89.29</v>
      </c>
      <c r="J30" s="30">
        <v>4</v>
      </c>
      <c r="K30" s="31">
        <f t="shared" si="2"/>
        <v>13.9935</v>
      </c>
      <c r="L30" s="42">
        <v>80</v>
      </c>
      <c r="M30" s="42">
        <v>36.5</v>
      </c>
      <c r="N30" s="43">
        <f t="shared" si="3"/>
        <v>17.475</v>
      </c>
      <c r="O30" s="31">
        <f t="shared" si="4"/>
        <v>85.321</v>
      </c>
      <c r="P30" s="26">
        <v>24</v>
      </c>
      <c r="Q30" s="26"/>
    </row>
    <row r="31" s="1" customFormat="1" ht="20" customHeight="1" spans="1:17">
      <c r="A31" s="26">
        <v>25</v>
      </c>
      <c r="B31" s="27" t="s">
        <v>154</v>
      </c>
      <c r="C31" s="28">
        <v>202201060104</v>
      </c>
      <c r="D31" s="29">
        <v>82.9</v>
      </c>
      <c r="E31" s="30">
        <v>2</v>
      </c>
      <c r="F31" s="31">
        <f t="shared" si="1"/>
        <v>16.98</v>
      </c>
      <c r="G31" s="29">
        <v>79.136</v>
      </c>
      <c r="H31" s="32">
        <f t="shared" si="0"/>
        <v>39.568</v>
      </c>
      <c r="I31" s="31">
        <v>92.68</v>
      </c>
      <c r="J31" s="30">
        <v>4</v>
      </c>
      <c r="K31" s="31">
        <f t="shared" si="2"/>
        <v>14.502</v>
      </c>
      <c r="L31" s="42">
        <v>80</v>
      </c>
      <c r="M31" s="30">
        <v>12</v>
      </c>
      <c r="N31" s="43">
        <f t="shared" si="3"/>
        <v>13.8</v>
      </c>
      <c r="O31" s="31">
        <f t="shared" si="4"/>
        <v>84.85</v>
      </c>
      <c r="P31" s="26">
        <v>25</v>
      </c>
      <c r="Q31" s="26"/>
    </row>
    <row r="32" s="1" customFormat="1" ht="20" customHeight="1" spans="1:17">
      <c r="A32" s="26">
        <v>26</v>
      </c>
      <c r="B32" s="27" t="s">
        <v>155</v>
      </c>
      <c r="C32" s="28">
        <v>202201020130</v>
      </c>
      <c r="D32" s="29">
        <v>80.86</v>
      </c>
      <c r="E32" s="30">
        <v>2</v>
      </c>
      <c r="F32" s="31">
        <f t="shared" si="1"/>
        <v>16.572</v>
      </c>
      <c r="G32" s="29">
        <v>84.03</v>
      </c>
      <c r="H32" s="32">
        <f t="shared" si="0"/>
        <v>42.015</v>
      </c>
      <c r="I32" s="31">
        <v>90.32</v>
      </c>
      <c r="J32" s="30">
        <v>4</v>
      </c>
      <c r="K32" s="31">
        <f t="shared" si="2"/>
        <v>14.148</v>
      </c>
      <c r="L32" s="42">
        <v>80</v>
      </c>
      <c r="M32" s="30">
        <v>0</v>
      </c>
      <c r="N32" s="43">
        <f t="shared" si="3"/>
        <v>12</v>
      </c>
      <c r="O32" s="31">
        <f t="shared" si="4"/>
        <v>84.735</v>
      </c>
      <c r="P32" s="26">
        <v>26</v>
      </c>
      <c r="Q32" s="26"/>
    </row>
    <row r="33" s="1" customFormat="1" ht="20" customHeight="1" spans="1:17">
      <c r="A33" s="26">
        <v>27</v>
      </c>
      <c r="B33" s="27" t="s">
        <v>156</v>
      </c>
      <c r="C33" s="28">
        <v>202201020142</v>
      </c>
      <c r="D33" s="29">
        <v>78.45</v>
      </c>
      <c r="E33" s="30">
        <v>2</v>
      </c>
      <c r="F33" s="31">
        <f t="shared" si="1"/>
        <v>16.09</v>
      </c>
      <c r="G33" s="29">
        <v>80.8771428571428</v>
      </c>
      <c r="H33" s="32">
        <f t="shared" si="0"/>
        <v>40.4385714285714</v>
      </c>
      <c r="I33" s="31">
        <v>90.58</v>
      </c>
      <c r="J33" s="30">
        <v>4</v>
      </c>
      <c r="K33" s="31">
        <f t="shared" si="2"/>
        <v>14.187</v>
      </c>
      <c r="L33" s="42">
        <v>80</v>
      </c>
      <c r="M33" s="30">
        <v>13</v>
      </c>
      <c r="N33" s="43">
        <f t="shared" si="3"/>
        <v>13.95</v>
      </c>
      <c r="O33" s="31">
        <f t="shared" si="4"/>
        <v>84.6655714285714</v>
      </c>
      <c r="P33" s="26">
        <v>27</v>
      </c>
      <c r="Q33" s="26"/>
    </row>
    <row r="34" s="1" customFormat="1" ht="20" customHeight="1" spans="1:17">
      <c r="A34" s="26">
        <v>28</v>
      </c>
      <c r="B34" s="27" t="s">
        <v>157</v>
      </c>
      <c r="C34" s="28">
        <v>202201020139</v>
      </c>
      <c r="D34" s="29">
        <v>76.44</v>
      </c>
      <c r="E34" s="30">
        <v>6</v>
      </c>
      <c r="F34" s="31">
        <f t="shared" si="1"/>
        <v>16.488</v>
      </c>
      <c r="G34" s="29">
        <v>77.9478571428571</v>
      </c>
      <c r="H34" s="32">
        <f t="shared" si="0"/>
        <v>38.9739285714286</v>
      </c>
      <c r="I34" s="31">
        <v>89.79</v>
      </c>
      <c r="J34" s="30">
        <v>4</v>
      </c>
      <c r="K34" s="31">
        <f t="shared" si="2"/>
        <v>14.0685</v>
      </c>
      <c r="L34" s="42">
        <v>80</v>
      </c>
      <c r="M34" s="30">
        <v>16</v>
      </c>
      <c r="N34" s="43">
        <f t="shared" si="3"/>
        <v>14.4</v>
      </c>
      <c r="O34" s="31">
        <f t="shared" si="4"/>
        <v>83.9304285714286</v>
      </c>
      <c r="P34" s="26">
        <v>28</v>
      </c>
      <c r="Q34" s="26"/>
    </row>
    <row r="35" s="1" customFormat="1" ht="20" customHeight="1" spans="1:17">
      <c r="A35" s="26">
        <v>29</v>
      </c>
      <c r="B35" s="27" t="s">
        <v>158</v>
      </c>
      <c r="C35" s="28">
        <v>202201020135</v>
      </c>
      <c r="D35" s="29">
        <v>72.11</v>
      </c>
      <c r="E35" s="30">
        <v>6</v>
      </c>
      <c r="F35" s="31">
        <f t="shared" si="1"/>
        <v>15.622</v>
      </c>
      <c r="G35" s="29">
        <v>78.0557142857143</v>
      </c>
      <c r="H35" s="32">
        <f t="shared" si="0"/>
        <v>39.0278571428572</v>
      </c>
      <c r="I35" s="31">
        <v>89.59</v>
      </c>
      <c r="J35" s="30">
        <v>4</v>
      </c>
      <c r="K35" s="31">
        <f t="shared" si="2"/>
        <v>14.0385</v>
      </c>
      <c r="L35" s="42">
        <v>80</v>
      </c>
      <c r="M35" s="30">
        <v>14</v>
      </c>
      <c r="N35" s="43">
        <f t="shared" si="3"/>
        <v>14.1</v>
      </c>
      <c r="O35" s="31">
        <f t="shared" si="4"/>
        <v>82.7883571428572</v>
      </c>
      <c r="P35" s="26">
        <v>29</v>
      </c>
      <c r="Q35" s="26"/>
    </row>
    <row r="36" s="1" customFormat="1" ht="20" customHeight="1" spans="1:17">
      <c r="A36" s="26">
        <v>30</v>
      </c>
      <c r="B36" s="27" t="s">
        <v>159</v>
      </c>
      <c r="C36" s="28">
        <v>202201060122</v>
      </c>
      <c r="D36" s="30">
        <v>84.49</v>
      </c>
      <c r="E36" s="30">
        <v>2</v>
      </c>
      <c r="F36" s="31">
        <f t="shared" si="1"/>
        <v>17.298</v>
      </c>
      <c r="G36" s="32">
        <v>76.494</v>
      </c>
      <c r="H36" s="32">
        <f t="shared" si="0"/>
        <v>38.247</v>
      </c>
      <c r="I36" s="30">
        <v>92.15</v>
      </c>
      <c r="J36" s="30">
        <v>4</v>
      </c>
      <c r="K36" s="31">
        <f t="shared" si="2"/>
        <v>14.4225</v>
      </c>
      <c r="L36" s="42">
        <v>80</v>
      </c>
      <c r="M36" s="42">
        <v>0</v>
      </c>
      <c r="N36" s="43">
        <f t="shared" si="3"/>
        <v>12</v>
      </c>
      <c r="O36" s="31">
        <f t="shared" si="4"/>
        <v>81.9675</v>
      </c>
      <c r="P36" s="26">
        <v>30</v>
      </c>
      <c r="Q36" s="26"/>
    </row>
    <row r="37" s="1" customFormat="1" ht="20" customHeight="1" spans="1:17">
      <c r="A37" s="26">
        <v>31</v>
      </c>
      <c r="B37" s="27" t="s">
        <v>160</v>
      </c>
      <c r="C37" s="28">
        <v>202201020103</v>
      </c>
      <c r="D37" s="29">
        <v>82.47</v>
      </c>
      <c r="E37" s="30">
        <v>2</v>
      </c>
      <c r="F37" s="31">
        <f t="shared" si="1"/>
        <v>16.894</v>
      </c>
      <c r="G37" s="29">
        <v>77.6285714285714</v>
      </c>
      <c r="H37" s="32">
        <f t="shared" si="0"/>
        <v>38.8142857142857</v>
      </c>
      <c r="I37" s="31">
        <v>90.62</v>
      </c>
      <c r="J37" s="30">
        <v>4</v>
      </c>
      <c r="K37" s="31">
        <f t="shared" si="2"/>
        <v>14.193</v>
      </c>
      <c r="L37" s="42">
        <v>80</v>
      </c>
      <c r="M37" s="30">
        <v>0</v>
      </c>
      <c r="N37" s="43">
        <f t="shared" si="3"/>
        <v>12</v>
      </c>
      <c r="O37" s="31">
        <f t="shared" si="4"/>
        <v>81.9012857142857</v>
      </c>
      <c r="P37" s="26">
        <v>31</v>
      </c>
      <c r="Q37" s="26"/>
    </row>
    <row r="38" s="1" customFormat="1" ht="20" customHeight="1" spans="1:17">
      <c r="A38" s="26">
        <v>32</v>
      </c>
      <c r="B38" s="27" t="s">
        <v>161</v>
      </c>
      <c r="C38" s="28">
        <v>202201020128</v>
      </c>
      <c r="D38" s="29">
        <v>80.87</v>
      </c>
      <c r="E38" s="30">
        <v>2</v>
      </c>
      <c r="F38" s="31">
        <f t="shared" si="1"/>
        <v>16.574</v>
      </c>
      <c r="G38" s="29">
        <v>77.8242857142857</v>
      </c>
      <c r="H38" s="32">
        <f t="shared" si="0"/>
        <v>38.9121428571428</v>
      </c>
      <c r="I38" s="31">
        <v>89.66</v>
      </c>
      <c r="J38" s="30">
        <v>4</v>
      </c>
      <c r="K38" s="31">
        <f t="shared" si="2"/>
        <v>14.049</v>
      </c>
      <c r="L38" s="42">
        <v>80</v>
      </c>
      <c r="M38" s="30">
        <v>1</v>
      </c>
      <c r="N38" s="43">
        <f t="shared" si="3"/>
        <v>12.15</v>
      </c>
      <c r="O38" s="31">
        <f t="shared" si="4"/>
        <v>81.6851428571428</v>
      </c>
      <c r="P38" s="26">
        <v>32</v>
      </c>
      <c r="Q38" s="26"/>
    </row>
    <row r="39" s="1" customFormat="1" ht="20" customHeight="1" spans="1:17">
      <c r="A39" s="26">
        <v>33</v>
      </c>
      <c r="B39" s="27" t="s">
        <v>162</v>
      </c>
      <c r="C39" s="28">
        <v>202201020132</v>
      </c>
      <c r="D39" s="29">
        <v>75.43</v>
      </c>
      <c r="E39" s="30">
        <v>2</v>
      </c>
      <c r="F39" s="31">
        <f t="shared" si="1"/>
        <v>15.486</v>
      </c>
      <c r="G39" s="29">
        <v>80.1978571428572</v>
      </c>
      <c r="H39" s="32">
        <f t="shared" si="0"/>
        <v>40.0989285714286</v>
      </c>
      <c r="I39" s="31">
        <v>88.93</v>
      </c>
      <c r="J39" s="30">
        <v>4</v>
      </c>
      <c r="K39" s="31">
        <f t="shared" si="2"/>
        <v>13.9395</v>
      </c>
      <c r="L39" s="42">
        <v>80</v>
      </c>
      <c r="M39" s="30">
        <v>0</v>
      </c>
      <c r="N39" s="43">
        <f t="shared" si="3"/>
        <v>12</v>
      </c>
      <c r="O39" s="31">
        <f t="shared" si="4"/>
        <v>81.5244285714286</v>
      </c>
      <c r="P39" s="26">
        <v>33</v>
      </c>
      <c r="Q39" s="26"/>
    </row>
    <row r="40" s="1" customFormat="1" ht="20" customHeight="1" spans="1:17">
      <c r="A40" s="26">
        <v>34</v>
      </c>
      <c r="B40" s="27" t="s">
        <v>163</v>
      </c>
      <c r="C40" s="28">
        <v>202201020116</v>
      </c>
      <c r="D40" s="29">
        <v>81.12</v>
      </c>
      <c r="E40" s="30">
        <v>2</v>
      </c>
      <c r="F40" s="31">
        <f t="shared" ref="F40:F59" si="5">(D40+E40)*0.2</f>
        <v>16.624</v>
      </c>
      <c r="G40" s="29">
        <v>77.2864285714286</v>
      </c>
      <c r="H40" s="32">
        <f t="shared" si="0"/>
        <v>38.6432142857143</v>
      </c>
      <c r="I40" s="31">
        <v>91.03</v>
      </c>
      <c r="J40" s="30">
        <v>4</v>
      </c>
      <c r="K40" s="31">
        <f t="shared" ref="K40:K59" si="6">(I40+J40)*0.15</f>
        <v>14.2545</v>
      </c>
      <c r="L40" s="42">
        <v>80</v>
      </c>
      <c r="M40" s="30">
        <v>0</v>
      </c>
      <c r="N40" s="43">
        <f t="shared" ref="N40:N59" si="7">(L40+M40)*0.15</f>
        <v>12</v>
      </c>
      <c r="O40" s="31">
        <f t="shared" si="4"/>
        <v>81.5217142857143</v>
      </c>
      <c r="P40" s="26">
        <v>34</v>
      </c>
      <c r="Q40" s="26"/>
    </row>
    <row r="41" s="1" customFormat="1" ht="20" customHeight="1" spans="1:17">
      <c r="A41" s="26">
        <v>35</v>
      </c>
      <c r="B41" s="27" t="s">
        <v>164</v>
      </c>
      <c r="C41" s="28">
        <v>202201020123</v>
      </c>
      <c r="D41" s="29">
        <v>77.03</v>
      </c>
      <c r="E41" s="30">
        <v>2</v>
      </c>
      <c r="F41" s="31">
        <f t="shared" si="5"/>
        <v>15.806</v>
      </c>
      <c r="G41" s="29">
        <v>78.5328571428571</v>
      </c>
      <c r="H41" s="32">
        <f t="shared" si="0"/>
        <v>39.2664285714285</v>
      </c>
      <c r="I41" s="31">
        <v>90.64</v>
      </c>
      <c r="J41" s="30">
        <v>4</v>
      </c>
      <c r="K41" s="31">
        <f t="shared" si="6"/>
        <v>14.196</v>
      </c>
      <c r="L41" s="42">
        <v>80</v>
      </c>
      <c r="M41" s="30">
        <v>1</v>
      </c>
      <c r="N41" s="43">
        <f t="shared" si="7"/>
        <v>12.15</v>
      </c>
      <c r="O41" s="31">
        <f t="shared" si="4"/>
        <v>81.4184285714285</v>
      </c>
      <c r="P41" s="26">
        <v>35</v>
      </c>
      <c r="Q41" s="26"/>
    </row>
    <row r="42" s="1" customFormat="1" ht="20" customHeight="1" spans="1:17">
      <c r="A42" s="26">
        <v>36</v>
      </c>
      <c r="B42" s="27" t="s">
        <v>165</v>
      </c>
      <c r="C42" s="28">
        <v>202201020134</v>
      </c>
      <c r="D42" s="29">
        <v>75.65</v>
      </c>
      <c r="E42" s="30">
        <v>2</v>
      </c>
      <c r="F42" s="31">
        <f t="shared" si="5"/>
        <v>15.53</v>
      </c>
      <c r="G42" s="29">
        <v>78.2871428571429</v>
      </c>
      <c r="H42" s="32">
        <f t="shared" si="0"/>
        <v>39.1435714285714</v>
      </c>
      <c r="I42" s="31">
        <v>93.72</v>
      </c>
      <c r="J42" s="30">
        <v>4</v>
      </c>
      <c r="K42" s="31">
        <f t="shared" si="6"/>
        <v>14.658</v>
      </c>
      <c r="L42" s="42">
        <v>80</v>
      </c>
      <c r="M42" s="30">
        <v>0</v>
      </c>
      <c r="N42" s="43">
        <f t="shared" si="7"/>
        <v>12</v>
      </c>
      <c r="O42" s="31">
        <f t="shared" si="4"/>
        <v>81.3315714285714</v>
      </c>
      <c r="P42" s="26">
        <v>36</v>
      </c>
      <c r="Q42" s="26"/>
    </row>
    <row r="43" s="1" customFormat="1" ht="20" customHeight="1" spans="1:17">
      <c r="A43" s="26">
        <v>37</v>
      </c>
      <c r="B43" s="27" t="s">
        <v>166</v>
      </c>
      <c r="C43" s="28">
        <v>202201020125</v>
      </c>
      <c r="D43" s="29">
        <v>74.18</v>
      </c>
      <c r="E43" s="30">
        <v>2</v>
      </c>
      <c r="F43" s="31">
        <f t="shared" si="5"/>
        <v>15.236</v>
      </c>
      <c r="G43" s="29">
        <v>77.7171428571429</v>
      </c>
      <c r="H43" s="32">
        <f t="shared" si="0"/>
        <v>38.8585714285715</v>
      </c>
      <c r="I43" s="31">
        <v>92.31</v>
      </c>
      <c r="J43" s="30">
        <v>4</v>
      </c>
      <c r="K43" s="31">
        <f t="shared" si="6"/>
        <v>14.4465</v>
      </c>
      <c r="L43" s="42">
        <v>80</v>
      </c>
      <c r="M43" s="30">
        <v>5</v>
      </c>
      <c r="N43" s="43">
        <f t="shared" si="7"/>
        <v>12.75</v>
      </c>
      <c r="O43" s="31">
        <f t="shared" si="4"/>
        <v>81.2910714285715</v>
      </c>
      <c r="P43" s="26">
        <v>37</v>
      </c>
      <c r="Q43" s="26"/>
    </row>
    <row r="44" s="1" customFormat="1" ht="20" customHeight="1" spans="1:17">
      <c r="A44" s="26">
        <v>38</v>
      </c>
      <c r="B44" s="27" t="s">
        <v>167</v>
      </c>
      <c r="C44" s="28">
        <v>202201020106</v>
      </c>
      <c r="D44" s="29">
        <v>76.24</v>
      </c>
      <c r="E44" s="30">
        <v>2</v>
      </c>
      <c r="F44" s="31">
        <f t="shared" si="5"/>
        <v>15.648</v>
      </c>
      <c r="G44" s="29">
        <v>79.9078571428571</v>
      </c>
      <c r="H44" s="32">
        <f t="shared" si="0"/>
        <v>39.9539285714285</v>
      </c>
      <c r="I44" s="31">
        <v>84.7</v>
      </c>
      <c r="J44" s="30">
        <v>4</v>
      </c>
      <c r="K44" s="31">
        <f t="shared" si="6"/>
        <v>13.305</v>
      </c>
      <c r="L44" s="42">
        <v>80</v>
      </c>
      <c r="M44" s="30">
        <v>1</v>
      </c>
      <c r="N44" s="43">
        <f t="shared" si="7"/>
        <v>12.15</v>
      </c>
      <c r="O44" s="31">
        <f t="shared" si="4"/>
        <v>81.0569285714285</v>
      </c>
      <c r="P44" s="26">
        <v>38</v>
      </c>
      <c r="Q44" s="26"/>
    </row>
    <row r="45" s="1" customFormat="1" ht="20" customHeight="1" spans="1:17">
      <c r="A45" s="26">
        <v>39</v>
      </c>
      <c r="B45" s="27" t="s">
        <v>168</v>
      </c>
      <c r="C45" s="28">
        <v>202201020136</v>
      </c>
      <c r="D45" s="29">
        <v>75.24</v>
      </c>
      <c r="E45" s="30">
        <v>2</v>
      </c>
      <c r="F45" s="31">
        <f t="shared" si="5"/>
        <v>15.448</v>
      </c>
      <c r="G45" s="29">
        <v>78.3257142857143</v>
      </c>
      <c r="H45" s="32">
        <f t="shared" si="0"/>
        <v>39.1628571428571</v>
      </c>
      <c r="I45" s="31">
        <v>89.51</v>
      </c>
      <c r="J45" s="30">
        <v>4</v>
      </c>
      <c r="K45" s="31">
        <f t="shared" si="6"/>
        <v>14.0265</v>
      </c>
      <c r="L45" s="42">
        <v>80</v>
      </c>
      <c r="M45" s="30">
        <v>0</v>
      </c>
      <c r="N45" s="43">
        <f t="shared" si="7"/>
        <v>12</v>
      </c>
      <c r="O45" s="31">
        <f t="shared" si="4"/>
        <v>80.6373571428571</v>
      </c>
      <c r="P45" s="26">
        <v>39</v>
      </c>
      <c r="Q45" s="26"/>
    </row>
    <row r="46" s="1" customFormat="1" ht="20" customHeight="1" spans="1:17">
      <c r="A46" s="26">
        <v>40</v>
      </c>
      <c r="B46" s="33" t="s">
        <v>169</v>
      </c>
      <c r="C46" s="115" t="s">
        <v>170</v>
      </c>
      <c r="D46" s="30">
        <v>79.9</v>
      </c>
      <c r="E46" s="30">
        <v>2</v>
      </c>
      <c r="F46" s="31">
        <f t="shared" si="5"/>
        <v>16.38</v>
      </c>
      <c r="G46" s="32">
        <v>74.422</v>
      </c>
      <c r="H46" s="32">
        <f t="shared" si="0"/>
        <v>37.211</v>
      </c>
      <c r="I46" s="30">
        <v>92.55</v>
      </c>
      <c r="J46" s="30">
        <v>4</v>
      </c>
      <c r="K46" s="31">
        <f t="shared" si="6"/>
        <v>14.4825</v>
      </c>
      <c r="L46" s="42">
        <v>80</v>
      </c>
      <c r="M46" s="42">
        <v>0.5</v>
      </c>
      <c r="N46" s="43">
        <f t="shared" si="7"/>
        <v>12.075</v>
      </c>
      <c r="O46" s="31">
        <f t="shared" si="4"/>
        <v>80.1485</v>
      </c>
      <c r="P46" s="26">
        <v>40</v>
      </c>
      <c r="Q46" s="26"/>
    </row>
    <row r="47" s="1" customFormat="1" ht="20" customHeight="1" spans="1:17">
      <c r="A47" s="26">
        <v>41</v>
      </c>
      <c r="B47" s="27" t="s">
        <v>171</v>
      </c>
      <c r="C47" s="28">
        <v>202201020143</v>
      </c>
      <c r="D47" s="29">
        <v>79.01</v>
      </c>
      <c r="E47" s="30">
        <v>2</v>
      </c>
      <c r="F47" s="31">
        <f t="shared" si="5"/>
        <v>16.202</v>
      </c>
      <c r="G47" s="29">
        <v>75.455</v>
      </c>
      <c r="H47" s="32">
        <f t="shared" si="0"/>
        <v>37.7275</v>
      </c>
      <c r="I47" s="31">
        <v>89.04</v>
      </c>
      <c r="J47" s="30">
        <v>4</v>
      </c>
      <c r="K47" s="31">
        <f t="shared" si="6"/>
        <v>13.956</v>
      </c>
      <c r="L47" s="42">
        <v>80</v>
      </c>
      <c r="M47" s="30">
        <v>0</v>
      </c>
      <c r="N47" s="43">
        <f t="shared" si="7"/>
        <v>12</v>
      </c>
      <c r="O47" s="31">
        <f t="shared" si="4"/>
        <v>79.8855</v>
      </c>
      <c r="P47" s="26">
        <v>41</v>
      </c>
      <c r="Q47" s="26"/>
    </row>
    <row r="48" s="1" customFormat="1" ht="20" customHeight="1" spans="1:17">
      <c r="A48" s="26">
        <v>42</v>
      </c>
      <c r="B48" s="27" t="s">
        <v>172</v>
      </c>
      <c r="C48" s="28">
        <v>202201020141</v>
      </c>
      <c r="D48" s="29">
        <v>79.97</v>
      </c>
      <c r="E48" s="30">
        <v>2</v>
      </c>
      <c r="F48" s="31">
        <f t="shared" si="5"/>
        <v>16.394</v>
      </c>
      <c r="G48" s="29">
        <v>73.66</v>
      </c>
      <c r="H48" s="32">
        <f t="shared" si="0"/>
        <v>36.83</v>
      </c>
      <c r="I48" s="31">
        <v>91.35</v>
      </c>
      <c r="J48" s="30">
        <v>4</v>
      </c>
      <c r="K48" s="31">
        <f t="shared" si="6"/>
        <v>14.3025</v>
      </c>
      <c r="L48" s="42">
        <v>80</v>
      </c>
      <c r="M48" s="43">
        <v>0</v>
      </c>
      <c r="N48" s="43">
        <f t="shared" si="7"/>
        <v>12</v>
      </c>
      <c r="O48" s="31">
        <f t="shared" si="4"/>
        <v>79.5265</v>
      </c>
      <c r="P48" s="26">
        <v>42</v>
      </c>
      <c r="Q48" s="26"/>
    </row>
    <row r="49" s="1" customFormat="1" ht="20" customHeight="1" spans="1:17">
      <c r="A49" s="26">
        <v>43</v>
      </c>
      <c r="B49" s="27" t="s">
        <v>173</v>
      </c>
      <c r="C49" s="28">
        <v>202201020104</v>
      </c>
      <c r="D49" s="29">
        <v>78.27</v>
      </c>
      <c r="E49" s="30">
        <v>2</v>
      </c>
      <c r="F49" s="31">
        <f t="shared" si="5"/>
        <v>16.054</v>
      </c>
      <c r="G49" s="29">
        <v>75.4942857142857</v>
      </c>
      <c r="H49" s="32">
        <f t="shared" si="0"/>
        <v>37.7471428571428</v>
      </c>
      <c r="I49" s="31">
        <v>87.12</v>
      </c>
      <c r="J49" s="30">
        <v>4</v>
      </c>
      <c r="K49" s="31">
        <f t="shared" si="6"/>
        <v>13.668</v>
      </c>
      <c r="L49" s="42">
        <v>80</v>
      </c>
      <c r="M49" s="43">
        <v>0</v>
      </c>
      <c r="N49" s="43">
        <f t="shared" si="7"/>
        <v>12</v>
      </c>
      <c r="O49" s="31">
        <f t="shared" si="4"/>
        <v>79.4691428571428</v>
      </c>
      <c r="P49" s="26">
        <v>43</v>
      </c>
      <c r="Q49" s="26"/>
    </row>
    <row r="50" s="1" customFormat="1" ht="20" customHeight="1" spans="1:17">
      <c r="A50" s="26">
        <v>44</v>
      </c>
      <c r="B50" s="27" t="s">
        <v>174</v>
      </c>
      <c r="C50" s="28">
        <v>202201020140</v>
      </c>
      <c r="D50" s="29">
        <v>72.5</v>
      </c>
      <c r="E50" s="30">
        <v>2</v>
      </c>
      <c r="F50" s="31">
        <f t="shared" si="5"/>
        <v>14.9</v>
      </c>
      <c r="G50" s="29">
        <v>75.765</v>
      </c>
      <c r="H50" s="32">
        <f t="shared" si="0"/>
        <v>37.8825</v>
      </c>
      <c r="I50" s="31">
        <v>83.16</v>
      </c>
      <c r="J50" s="30">
        <v>4</v>
      </c>
      <c r="K50" s="31">
        <f t="shared" si="6"/>
        <v>13.074</v>
      </c>
      <c r="L50" s="42">
        <v>80</v>
      </c>
      <c r="M50" s="30">
        <v>4</v>
      </c>
      <c r="N50" s="43">
        <f t="shared" si="7"/>
        <v>12.6</v>
      </c>
      <c r="O50" s="31">
        <f t="shared" si="4"/>
        <v>78.4565</v>
      </c>
      <c r="P50" s="26">
        <v>44</v>
      </c>
      <c r="Q50" s="26"/>
    </row>
    <row r="51" s="1" customFormat="1" ht="20" customHeight="1" spans="1:17">
      <c r="A51" s="26">
        <v>45</v>
      </c>
      <c r="B51" s="27" t="s">
        <v>175</v>
      </c>
      <c r="C51" s="28">
        <v>202201020129</v>
      </c>
      <c r="D51" s="29">
        <v>69.68</v>
      </c>
      <c r="E51" s="30">
        <v>2</v>
      </c>
      <c r="F51" s="31">
        <f t="shared" si="5"/>
        <v>14.336</v>
      </c>
      <c r="G51" s="29">
        <v>73.15</v>
      </c>
      <c r="H51" s="32">
        <f t="shared" si="0"/>
        <v>36.575</v>
      </c>
      <c r="I51" s="31">
        <v>88.66</v>
      </c>
      <c r="J51" s="30">
        <v>4</v>
      </c>
      <c r="K51" s="31">
        <f t="shared" si="6"/>
        <v>13.899</v>
      </c>
      <c r="L51" s="42">
        <v>80</v>
      </c>
      <c r="M51" s="30">
        <v>7</v>
      </c>
      <c r="N51" s="43">
        <f t="shared" si="7"/>
        <v>13.05</v>
      </c>
      <c r="O51" s="31">
        <f t="shared" si="4"/>
        <v>77.86</v>
      </c>
      <c r="P51" s="26">
        <v>45</v>
      </c>
      <c r="Q51" s="26"/>
    </row>
    <row r="52" s="1" customFormat="1" ht="20" customHeight="1" spans="1:17">
      <c r="A52" s="26">
        <v>46</v>
      </c>
      <c r="B52" s="33" t="s">
        <v>176</v>
      </c>
      <c r="C52" s="115" t="s">
        <v>177</v>
      </c>
      <c r="D52" s="30">
        <v>67.73</v>
      </c>
      <c r="E52" s="30">
        <v>2</v>
      </c>
      <c r="F52" s="31">
        <f t="shared" si="5"/>
        <v>13.946</v>
      </c>
      <c r="G52" s="32">
        <v>75.768</v>
      </c>
      <c r="H52" s="32">
        <f t="shared" si="0"/>
        <v>37.884</v>
      </c>
      <c r="I52" s="30">
        <v>84.24</v>
      </c>
      <c r="J52" s="30">
        <v>4</v>
      </c>
      <c r="K52" s="31">
        <f t="shared" si="6"/>
        <v>13.236</v>
      </c>
      <c r="L52" s="42">
        <v>80</v>
      </c>
      <c r="M52" s="42">
        <v>0</v>
      </c>
      <c r="N52" s="43">
        <f t="shared" si="7"/>
        <v>12</v>
      </c>
      <c r="O52" s="31">
        <f t="shared" si="4"/>
        <v>77.066</v>
      </c>
      <c r="P52" s="26">
        <v>46</v>
      </c>
      <c r="Q52" s="26"/>
    </row>
    <row r="53" s="1" customFormat="1" ht="20" customHeight="1" spans="1:17">
      <c r="A53" s="26">
        <v>47</v>
      </c>
      <c r="B53" s="27" t="s">
        <v>178</v>
      </c>
      <c r="C53" s="28">
        <v>202201020117</v>
      </c>
      <c r="D53" s="29">
        <v>58.76</v>
      </c>
      <c r="E53" s="30">
        <v>2</v>
      </c>
      <c r="F53" s="31">
        <f t="shared" si="5"/>
        <v>12.152</v>
      </c>
      <c r="G53" s="29">
        <v>75.5142857142857</v>
      </c>
      <c r="H53" s="32">
        <f t="shared" si="0"/>
        <v>37.7571428571429</v>
      </c>
      <c r="I53" s="31">
        <v>89.73</v>
      </c>
      <c r="J53" s="30">
        <v>4</v>
      </c>
      <c r="K53" s="31">
        <f t="shared" si="6"/>
        <v>14.0595</v>
      </c>
      <c r="L53" s="42">
        <v>80</v>
      </c>
      <c r="M53" s="30">
        <v>5</v>
      </c>
      <c r="N53" s="43">
        <f t="shared" si="7"/>
        <v>12.75</v>
      </c>
      <c r="O53" s="31">
        <f t="shared" si="4"/>
        <v>76.7186428571429</v>
      </c>
      <c r="P53" s="26">
        <v>47</v>
      </c>
      <c r="Q53" s="26"/>
    </row>
    <row r="54" ht="18" customHeight="1" spans="1:17">
      <c r="A54" s="26">
        <v>48</v>
      </c>
      <c r="B54" s="27" t="s">
        <v>179</v>
      </c>
      <c r="C54" s="28">
        <v>202201020105</v>
      </c>
      <c r="D54" s="29">
        <v>67.22</v>
      </c>
      <c r="E54" s="30">
        <v>2</v>
      </c>
      <c r="F54" s="31">
        <f t="shared" si="5"/>
        <v>13.844</v>
      </c>
      <c r="G54" s="29">
        <v>78.7561538461538</v>
      </c>
      <c r="H54" s="32">
        <f t="shared" si="0"/>
        <v>39.3780769230769</v>
      </c>
      <c r="I54" s="31">
        <v>72.11</v>
      </c>
      <c r="J54" s="30">
        <v>4</v>
      </c>
      <c r="K54" s="31">
        <f t="shared" si="6"/>
        <v>11.4165</v>
      </c>
      <c r="L54" s="42">
        <v>80</v>
      </c>
      <c r="M54" s="30">
        <v>0</v>
      </c>
      <c r="N54" s="43">
        <f t="shared" si="7"/>
        <v>12</v>
      </c>
      <c r="O54" s="31">
        <f t="shared" si="4"/>
        <v>76.6385769230769</v>
      </c>
      <c r="P54" s="26">
        <v>48</v>
      </c>
      <c r="Q54" s="26"/>
    </row>
    <row r="55" ht="20" customHeight="1" spans="1:17">
      <c r="A55" s="26">
        <v>49</v>
      </c>
      <c r="B55" s="33" t="s">
        <v>180</v>
      </c>
      <c r="C55" s="115" t="s">
        <v>181</v>
      </c>
      <c r="D55" s="30">
        <v>65.76</v>
      </c>
      <c r="E55" s="30">
        <v>2</v>
      </c>
      <c r="F55" s="31">
        <f t="shared" si="5"/>
        <v>13.552</v>
      </c>
      <c r="G55" s="32">
        <v>75.449</v>
      </c>
      <c r="H55" s="32">
        <f t="shared" si="0"/>
        <v>37.7245</v>
      </c>
      <c r="I55" s="30">
        <v>78.06</v>
      </c>
      <c r="J55" s="30">
        <v>4</v>
      </c>
      <c r="K55" s="31">
        <f t="shared" si="6"/>
        <v>12.309</v>
      </c>
      <c r="L55" s="42">
        <v>80</v>
      </c>
      <c r="M55" s="42">
        <v>0</v>
      </c>
      <c r="N55" s="43">
        <f t="shared" si="7"/>
        <v>12</v>
      </c>
      <c r="O55" s="31">
        <f t="shared" si="4"/>
        <v>75.5855</v>
      </c>
      <c r="P55" s="26">
        <v>49</v>
      </c>
      <c r="Q55" s="26"/>
    </row>
    <row r="56" ht="18" customHeight="1" spans="1:17">
      <c r="A56" s="26">
        <v>50</v>
      </c>
      <c r="B56" s="27" t="s">
        <v>182</v>
      </c>
      <c r="C56" s="28">
        <v>202201020111</v>
      </c>
      <c r="D56" s="29">
        <v>69.46</v>
      </c>
      <c r="E56" s="30">
        <v>2</v>
      </c>
      <c r="F56" s="31">
        <f t="shared" si="5"/>
        <v>14.292</v>
      </c>
      <c r="G56" s="29">
        <v>70.8514285714286</v>
      </c>
      <c r="H56" s="32">
        <f t="shared" si="0"/>
        <v>35.4257142857143</v>
      </c>
      <c r="I56" s="31">
        <v>85.82</v>
      </c>
      <c r="J56" s="30">
        <v>4</v>
      </c>
      <c r="K56" s="31">
        <f t="shared" si="6"/>
        <v>13.473</v>
      </c>
      <c r="L56" s="42">
        <v>80</v>
      </c>
      <c r="M56" s="43">
        <v>0</v>
      </c>
      <c r="N56" s="43">
        <f t="shared" si="7"/>
        <v>12</v>
      </c>
      <c r="O56" s="31">
        <f t="shared" si="4"/>
        <v>75.1907142857143</v>
      </c>
      <c r="P56" s="26">
        <v>50</v>
      </c>
      <c r="Q56" s="26"/>
    </row>
    <row r="57" ht="19" customHeight="1" spans="1:17">
      <c r="A57" s="26">
        <v>51</v>
      </c>
      <c r="B57" s="27" t="s">
        <v>183</v>
      </c>
      <c r="C57" s="28">
        <v>202201020115</v>
      </c>
      <c r="D57" s="29">
        <v>74.58</v>
      </c>
      <c r="E57" s="30">
        <v>2</v>
      </c>
      <c r="F57" s="31">
        <f t="shared" si="5"/>
        <v>15.316</v>
      </c>
      <c r="G57" s="29">
        <v>69.91</v>
      </c>
      <c r="H57" s="32">
        <f t="shared" si="0"/>
        <v>34.955</v>
      </c>
      <c r="I57" s="31">
        <v>80.09</v>
      </c>
      <c r="J57" s="30">
        <v>4</v>
      </c>
      <c r="K57" s="31">
        <f t="shared" si="6"/>
        <v>12.6135</v>
      </c>
      <c r="L57" s="42">
        <v>80</v>
      </c>
      <c r="M57" s="30">
        <v>0</v>
      </c>
      <c r="N57" s="43">
        <f t="shared" si="7"/>
        <v>12</v>
      </c>
      <c r="O57" s="31">
        <f t="shared" si="4"/>
        <v>74.8845</v>
      </c>
      <c r="P57" s="26">
        <v>51</v>
      </c>
      <c r="Q57" s="26"/>
    </row>
    <row r="58" ht="20" customHeight="1" spans="1:17">
      <c r="A58" s="26">
        <v>52</v>
      </c>
      <c r="B58" s="27" t="s">
        <v>184</v>
      </c>
      <c r="C58" s="28">
        <v>202201020108</v>
      </c>
      <c r="D58" s="29">
        <v>57.42</v>
      </c>
      <c r="E58" s="30">
        <v>2</v>
      </c>
      <c r="F58" s="31">
        <f t="shared" si="5"/>
        <v>11.884</v>
      </c>
      <c r="G58" s="29">
        <v>72.2328571428571</v>
      </c>
      <c r="H58" s="32">
        <f t="shared" si="0"/>
        <v>36.1164285714285</v>
      </c>
      <c r="I58" s="31">
        <v>86.22</v>
      </c>
      <c r="J58" s="30">
        <v>4</v>
      </c>
      <c r="K58" s="31">
        <f t="shared" si="6"/>
        <v>13.533</v>
      </c>
      <c r="L58" s="42">
        <v>80</v>
      </c>
      <c r="M58" s="30">
        <v>1</v>
      </c>
      <c r="N58" s="43">
        <f t="shared" si="7"/>
        <v>12.15</v>
      </c>
      <c r="O58" s="31">
        <f t="shared" si="4"/>
        <v>73.6834285714285</v>
      </c>
      <c r="P58" s="26">
        <v>52</v>
      </c>
      <c r="Q58" s="26"/>
    </row>
    <row r="59" ht="23" customHeight="1" spans="1:17">
      <c r="A59" s="26">
        <v>53</v>
      </c>
      <c r="B59" s="35" t="s">
        <v>185</v>
      </c>
      <c r="C59" s="36">
        <v>202201020102</v>
      </c>
      <c r="D59" s="29">
        <v>65.2</v>
      </c>
      <c r="E59" s="30">
        <v>2</v>
      </c>
      <c r="F59" s="31">
        <f t="shared" si="5"/>
        <v>13.44</v>
      </c>
      <c r="G59" s="29">
        <v>68.9157142857143</v>
      </c>
      <c r="H59" s="32">
        <f t="shared" si="0"/>
        <v>34.4578571428572</v>
      </c>
      <c r="I59" s="31">
        <v>85.16</v>
      </c>
      <c r="J59" s="30">
        <v>4</v>
      </c>
      <c r="K59" s="31">
        <f t="shared" si="6"/>
        <v>13.374</v>
      </c>
      <c r="L59" s="42">
        <v>80</v>
      </c>
      <c r="M59" s="30">
        <v>0</v>
      </c>
      <c r="N59" s="43">
        <f t="shared" si="7"/>
        <v>12</v>
      </c>
      <c r="O59" s="31">
        <f t="shared" si="4"/>
        <v>73.2718571428572</v>
      </c>
      <c r="P59" s="26">
        <v>53</v>
      </c>
      <c r="Q59" s="26"/>
    </row>
  </sheetData>
  <sortState ref="A1:R53">
    <sortCondition ref="O1" descending="1"/>
  </sortState>
  <mergeCells count="14">
    <mergeCell ref="A1:C1"/>
    <mergeCell ref="A2:Q2"/>
    <mergeCell ref="A3:Q3"/>
    <mergeCell ref="D4:F4"/>
    <mergeCell ref="G4:H4"/>
    <mergeCell ref="I4:K4"/>
    <mergeCell ref="L4:N4"/>
    <mergeCell ref="D5:D6"/>
    <mergeCell ref="G5:G6"/>
    <mergeCell ref="I5:I6"/>
    <mergeCell ref="O4:O6"/>
    <mergeCell ref="P4:P6"/>
    <mergeCell ref="Q4:Q6"/>
    <mergeCell ref="A5:C6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22级学前4班综合测评表</vt:lpstr>
      <vt:lpstr>22大数据与会计一班综合测评表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刘凯丽</dc:creator>
  <cp:lastModifiedBy>WPS_1588252676</cp:lastModifiedBy>
  <dcterms:created xsi:type="dcterms:W3CDTF">2020-09-11T09:16:00Z</dcterms:created>
  <dcterms:modified xsi:type="dcterms:W3CDTF">2023-09-05T11:21:33Z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08A0C81F22AB4CDE9906F3D93C1C8D0F_13</vt:lpwstr>
  </property>
</Properties>
</file>